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105" windowWidth="14520" windowHeight="12720" tabRatio="978" firstSheet="1" activeTab="3"/>
  </bookViews>
  <sheets>
    <sheet name="IMPORT1" sheetId="1" state="hidden" r:id="rId1"/>
    <sheet name="ANAA" sheetId="20" r:id="rId2"/>
    <sheet name="IMPORT2" sheetId="26" state="hidden" r:id="rId3"/>
    <sheet name="ARUTUA" sheetId="25" r:id="rId4"/>
    <sheet name="IMPORT3" sheetId="39" state="hidden" r:id="rId5"/>
    <sheet name="FAKARAVA" sheetId="40" r:id="rId6"/>
    <sheet name="IMPORT4" sheetId="41" state="hidden" r:id="rId7"/>
    <sheet name="FANGATAU" sheetId="46" r:id="rId8"/>
    <sheet name="IMPORT5" sheetId="47" state="hidden" r:id="rId9"/>
    <sheet name="GAMBIER" sheetId="54" r:id="rId10"/>
    <sheet name="IMPORT6" sheetId="55" state="hidden" r:id="rId11"/>
    <sheet name="HAO" sheetId="62" r:id="rId12"/>
    <sheet name="IMPORT7" sheetId="63" state="hidden" r:id="rId13"/>
    <sheet name="HIKUERU" sheetId="64" r:id="rId14"/>
    <sheet name="IMPORT8" sheetId="65" state="hidden" r:id="rId15"/>
    <sheet name="MAKEMO" sheetId="66" r:id="rId16"/>
    <sheet name="IMPORT9" sheetId="67" state="hidden" r:id="rId17"/>
    <sheet name="MANIHI" sheetId="68" r:id="rId18"/>
    <sheet name="IMPORT10" sheetId="69" state="hidden" r:id="rId19"/>
    <sheet name="NAPUKA" sheetId="72" r:id="rId20"/>
    <sheet name="IMPORT11" sheetId="79" state="hidden" r:id="rId21"/>
    <sheet name="NUKUTAVAKE" sheetId="90" r:id="rId22"/>
    <sheet name="IMPORT12" sheetId="91" state="hidden" r:id="rId23"/>
    <sheet name="PUKA PUKA" sheetId="92" r:id="rId24"/>
    <sheet name="IMPORT13" sheetId="99" state="hidden" r:id="rId25"/>
    <sheet name="RANGIROA" sheetId="100" r:id="rId26"/>
    <sheet name="IMPORT14" sheetId="101" state="hidden" r:id="rId27"/>
    <sheet name="REAO" sheetId="103" r:id="rId28"/>
    <sheet name="IMPORT15" sheetId="102" state="hidden" r:id="rId29"/>
    <sheet name="TAKAROA" sheetId="104" r:id="rId30"/>
    <sheet name="IMPORT16" sheetId="105" state="hidden" r:id="rId31"/>
    <sheet name="TATAKOTO" sheetId="106" r:id="rId32"/>
    <sheet name="IMPORT17" sheetId="107" state="hidden" r:id="rId33"/>
    <sheet name="TUREIA" sheetId="108" r:id="rId34"/>
  </sheets>
  <calcPr calcId="145621"/>
</workbook>
</file>

<file path=xl/calcChain.xml><?xml version="1.0" encoding="utf-8"?>
<calcChain xmlns="http://schemas.openxmlformats.org/spreadsheetml/2006/main">
  <c r="O7" i="20" l="1"/>
  <c r="O6" i="20"/>
  <c r="M7" i="20"/>
  <c r="M6" i="20"/>
  <c r="L7" i="20"/>
  <c r="L6" i="20"/>
  <c r="K7" i="20"/>
  <c r="K6" i="20"/>
  <c r="I7" i="20"/>
  <c r="I6" i="20"/>
  <c r="G7" i="20"/>
  <c r="G6" i="20"/>
  <c r="F7" i="20"/>
  <c r="F6" i="20"/>
  <c r="E7" i="20"/>
  <c r="E6" i="20"/>
  <c r="O7" i="25"/>
  <c r="O8" i="25"/>
  <c r="O6" i="25"/>
  <c r="M7" i="25"/>
  <c r="M8" i="25"/>
  <c r="M6" i="25"/>
  <c r="L7" i="25"/>
  <c r="L8" i="25"/>
  <c r="L6" i="25"/>
  <c r="K7" i="25"/>
  <c r="K8" i="25"/>
  <c r="K6" i="25"/>
  <c r="I7" i="25"/>
  <c r="I8" i="25"/>
  <c r="I6" i="25"/>
  <c r="G7" i="25"/>
  <c r="G8" i="25"/>
  <c r="G6" i="25"/>
  <c r="F7" i="25"/>
  <c r="F8" i="25"/>
  <c r="F6" i="25"/>
  <c r="E7" i="25"/>
  <c r="E8" i="25"/>
  <c r="E6" i="25"/>
  <c r="O7" i="40"/>
  <c r="O8" i="40"/>
  <c r="O9" i="40"/>
  <c r="O10" i="40"/>
  <c r="O6" i="40"/>
  <c r="M7" i="40"/>
  <c r="M8" i="40"/>
  <c r="M9" i="40"/>
  <c r="M10" i="40"/>
  <c r="M6" i="40"/>
  <c r="L7" i="40"/>
  <c r="L8" i="40"/>
  <c r="L9" i="40"/>
  <c r="L10" i="40"/>
  <c r="L6" i="40"/>
  <c r="K7" i="40"/>
  <c r="K8" i="40"/>
  <c r="K9" i="40"/>
  <c r="K10" i="40"/>
  <c r="K6" i="40"/>
  <c r="I7" i="40"/>
  <c r="I8" i="40"/>
  <c r="I9" i="40"/>
  <c r="I10" i="40"/>
  <c r="I6" i="40"/>
  <c r="G7" i="40"/>
  <c r="G8" i="40"/>
  <c r="G9" i="40"/>
  <c r="G10" i="40"/>
  <c r="G6" i="40"/>
  <c r="F7" i="40"/>
  <c r="F8" i="40"/>
  <c r="F9" i="40"/>
  <c r="F10" i="40"/>
  <c r="F6" i="40"/>
  <c r="E7" i="40"/>
  <c r="E8" i="40"/>
  <c r="E9" i="40"/>
  <c r="E10" i="40"/>
  <c r="E6" i="40"/>
  <c r="O7" i="46"/>
  <c r="O6" i="46"/>
  <c r="M7" i="46"/>
  <c r="M6" i="46"/>
  <c r="L7" i="46"/>
  <c r="L6" i="46"/>
  <c r="K7" i="46"/>
  <c r="K6" i="46"/>
  <c r="I7" i="46"/>
  <c r="I6" i="46"/>
  <c r="G7" i="46"/>
  <c r="G6" i="46"/>
  <c r="F7" i="46"/>
  <c r="F6" i="46"/>
  <c r="E7" i="46"/>
  <c r="E6" i="46"/>
  <c r="O6" i="54"/>
  <c r="M6" i="54"/>
  <c r="L6" i="54"/>
  <c r="K6" i="54"/>
  <c r="I6" i="54"/>
  <c r="G6" i="54"/>
  <c r="F6" i="54"/>
  <c r="E6" i="54"/>
  <c r="O7" i="62"/>
  <c r="O8" i="62"/>
  <c r="O6" i="62"/>
  <c r="M7" i="62"/>
  <c r="M8" i="62"/>
  <c r="M6" i="62"/>
  <c r="L7" i="62"/>
  <c r="L8" i="62"/>
  <c r="L6" i="62"/>
  <c r="K7" i="62"/>
  <c r="K8" i="62"/>
  <c r="K6" i="62"/>
  <c r="I7" i="62"/>
  <c r="I8" i="62"/>
  <c r="I6" i="62"/>
  <c r="G7" i="62"/>
  <c r="G8" i="62"/>
  <c r="G6" i="62"/>
  <c r="F7" i="62"/>
  <c r="F8" i="62"/>
  <c r="F6" i="62"/>
  <c r="E7" i="62"/>
  <c r="E8" i="62"/>
  <c r="E6" i="62"/>
  <c r="O7" i="64"/>
  <c r="O6" i="64"/>
  <c r="M7" i="64"/>
  <c r="M6" i="64"/>
  <c r="L7" i="64"/>
  <c r="L6" i="64"/>
  <c r="K7" i="64"/>
  <c r="K6" i="64"/>
  <c r="I7" i="64"/>
  <c r="I6" i="64"/>
  <c r="G7" i="64"/>
  <c r="G6" i="64"/>
  <c r="F7" i="64"/>
  <c r="F6" i="64"/>
  <c r="E7" i="64"/>
  <c r="E6" i="64"/>
  <c r="O7" i="66"/>
  <c r="O8" i="66"/>
  <c r="O9" i="66"/>
  <c r="O10" i="66"/>
  <c r="O6" i="66"/>
  <c r="M7" i="66"/>
  <c r="M8" i="66"/>
  <c r="M9" i="66"/>
  <c r="M10" i="66"/>
  <c r="M6" i="66"/>
  <c r="L7" i="66"/>
  <c r="L8" i="66"/>
  <c r="L9" i="66"/>
  <c r="L10" i="66"/>
  <c r="L6" i="66"/>
  <c r="K7" i="66"/>
  <c r="K8" i="66"/>
  <c r="K9" i="66"/>
  <c r="K10" i="66"/>
  <c r="K6" i="66"/>
  <c r="I7" i="66"/>
  <c r="I8" i="66"/>
  <c r="I9" i="66"/>
  <c r="I10" i="66"/>
  <c r="I6" i="66"/>
  <c r="G7" i="66"/>
  <c r="G8" i="66"/>
  <c r="G9" i="66"/>
  <c r="G10" i="66"/>
  <c r="G6" i="66"/>
  <c r="F7" i="66"/>
  <c r="F8" i="66"/>
  <c r="F9" i="66"/>
  <c r="F10" i="66"/>
  <c r="F6" i="66"/>
  <c r="E7" i="66"/>
  <c r="E8" i="66"/>
  <c r="E9" i="66"/>
  <c r="E10" i="66"/>
  <c r="E6" i="66"/>
  <c r="O7" i="68"/>
  <c r="O6" i="68"/>
  <c r="M7" i="68"/>
  <c r="M6" i="68"/>
  <c r="L7" i="68"/>
  <c r="L6" i="68"/>
  <c r="K7" i="68"/>
  <c r="K6" i="68"/>
  <c r="I7" i="68"/>
  <c r="I6" i="68"/>
  <c r="G7" i="68"/>
  <c r="G6" i="68"/>
  <c r="E7" i="68"/>
  <c r="F7" i="68"/>
  <c r="F6" i="68"/>
  <c r="E6" i="68"/>
  <c r="O7" i="72"/>
  <c r="O6" i="72"/>
  <c r="M7" i="72"/>
  <c r="M6" i="72"/>
  <c r="L7" i="72"/>
  <c r="L6" i="72"/>
  <c r="K7" i="72"/>
  <c r="K6" i="72"/>
  <c r="I7" i="72"/>
  <c r="I6" i="72"/>
  <c r="G7" i="72"/>
  <c r="G6" i="72"/>
  <c r="F7" i="72"/>
  <c r="F6" i="72"/>
  <c r="E7" i="72"/>
  <c r="E6" i="72"/>
  <c r="O7" i="90"/>
  <c r="O8" i="90"/>
  <c r="O6" i="90"/>
  <c r="M7" i="90"/>
  <c r="M8" i="90"/>
  <c r="M6" i="90"/>
  <c r="L7" i="90"/>
  <c r="L8" i="90"/>
  <c r="L6" i="90"/>
  <c r="K7" i="90"/>
  <c r="K8" i="90"/>
  <c r="K6" i="90"/>
  <c r="I7" i="90"/>
  <c r="I8" i="90"/>
  <c r="I6" i="90"/>
  <c r="G7" i="90"/>
  <c r="G8" i="90"/>
  <c r="G6" i="90"/>
  <c r="F7" i="90"/>
  <c r="F8" i="90"/>
  <c r="F6" i="90"/>
  <c r="E7" i="90"/>
  <c r="E8" i="90"/>
  <c r="E6" i="90"/>
  <c r="O6" i="92"/>
  <c r="M6" i="92"/>
  <c r="L6" i="92"/>
  <c r="K6" i="92"/>
  <c r="I6" i="92"/>
  <c r="G6" i="92"/>
  <c r="F6" i="92"/>
  <c r="E6" i="92"/>
  <c r="O7" i="100"/>
  <c r="O8" i="100"/>
  <c r="O9" i="100"/>
  <c r="O10" i="100"/>
  <c r="O6" i="100"/>
  <c r="M7" i="100"/>
  <c r="M8" i="100"/>
  <c r="M9" i="100"/>
  <c r="M10" i="100"/>
  <c r="M6" i="100"/>
  <c r="L7" i="100"/>
  <c r="L8" i="100"/>
  <c r="L9" i="100"/>
  <c r="L10" i="100"/>
  <c r="L6" i="100"/>
  <c r="K7" i="100"/>
  <c r="K8" i="100"/>
  <c r="K9" i="100"/>
  <c r="K10" i="100"/>
  <c r="K6" i="100"/>
  <c r="I7" i="100"/>
  <c r="I8" i="100"/>
  <c r="I9" i="100"/>
  <c r="I10" i="100"/>
  <c r="I6" i="100"/>
  <c r="G7" i="100"/>
  <c r="G8" i="100"/>
  <c r="G9" i="100"/>
  <c r="G10" i="100"/>
  <c r="G6" i="100"/>
  <c r="F7" i="100"/>
  <c r="F8" i="100"/>
  <c r="F9" i="100"/>
  <c r="F10" i="100"/>
  <c r="F6" i="100"/>
  <c r="E7" i="100"/>
  <c r="E8" i="100"/>
  <c r="E9" i="100"/>
  <c r="E10" i="100"/>
  <c r="E6" i="100"/>
  <c r="O7" i="103"/>
  <c r="O6" i="103"/>
  <c r="M7" i="103"/>
  <c r="M6" i="103"/>
  <c r="L7" i="103"/>
  <c r="L6" i="103"/>
  <c r="K7" i="103"/>
  <c r="K6" i="103"/>
  <c r="I7" i="103"/>
  <c r="I6" i="103"/>
  <c r="G7" i="103"/>
  <c r="G6" i="103"/>
  <c r="F7" i="103"/>
  <c r="F6" i="103"/>
  <c r="E7" i="103"/>
  <c r="E6" i="103"/>
  <c r="O7" i="104"/>
  <c r="O6" i="104"/>
  <c r="M7" i="104"/>
  <c r="M6" i="104"/>
  <c r="L7" i="104"/>
  <c r="L6" i="104"/>
  <c r="K7" i="104"/>
  <c r="K6" i="104"/>
  <c r="I7" i="104"/>
  <c r="I6" i="104"/>
  <c r="G7" i="104"/>
  <c r="G6" i="104"/>
  <c r="F7" i="104"/>
  <c r="F6" i="104"/>
  <c r="E7" i="104"/>
  <c r="E6" i="104"/>
  <c r="O6" i="106"/>
  <c r="M6" i="106"/>
  <c r="L6" i="106"/>
  <c r="K6" i="106"/>
  <c r="I6" i="106"/>
  <c r="G6" i="106"/>
  <c r="F6" i="106"/>
  <c r="E6" i="106"/>
  <c r="O6" i="108"/>
  <c r="M6" i="108"/>
  <c r="L6" i="108"/>
  <c r="K6" i="108"/>
  <c r="I6" i="108"/>
  <c r="G6" i="108"/>
  <c r="F6" i="108"/>
  <c r="E6" i="108"/>
  <c r="D11" i="108" l="1"/>
  <c r="P9" i="108"/>
  <c r="O9" i="108"/>
  <c r="N9" i="108"/>
  <c r="M9" i="108"/>
  <c r="M5" i="108"/>
  <c r="M11" i="108" s="1"/>
  <c r="L5" i="108"/>
  <c r="K5" i="108"/>
  <c r="K11" i="108" s="1"/>
  <c r="I5" i="108"/>
  <c r="I11" i="108" s="1"/>
  <c r="G5" i="108"/>
  <c r="G11" i="108" s="1"/>
  <c r="F5" i="108"/>
  <c r="F11" i="108" s="1"/>
  <c r="O5" i="108"/>
  <c r="O11" i="108" s="1"/>
  <c r="C3" i="108"/>
  <c r="D11" i="106"/>
  <c r="P9" i="106"/>
  <c r="O9" i="106"/>
  <c r="N9" i="106"/>
  <c r="M9" i="106"/>
  <c r="Q6" i="106"/>
  <c r="F5" i="106"/>
  <c r="F11" i="106" s="1"/>
  <c r="E5" i="106"/>
  <c r="E11" i="106" s="1"/>
  <c r="O5" i="106"/>
  <c r="O11" i="106" s="1"/>
  <c r="L5" i="106"/>
  <c r="K5" i="106"/>
  <c r="K11" i="106" s="1"/>
  <c r="C3" i="106"/>
  <c r="D12" i="104"/>
  <c r="P10" i="104"/>
  <c r="O10" i="104"/>
  <c r="N10" i="104"/>
  <c r="M10" i="104"/>
  <c r="M5" i="104"/>
  <c r="M12" i="104" s="1"/>
  <c r="K5" i="104"/>
  <c r="K12" i="104" s="1"/>
  <c r="I5" i="104"/>
  <c r="F5" i="104"/>
  <c r="F12" i="104" s="1"/>
  <c r="E5" i="104"/>
  <c r="E12" i="104" s="1"/>
  <c r="G5" i="104"/>
  <c r="C3" i="104"/>
  <c r="D12" i="103"/>
  <c r="P10" i="103"/>
  <c r="O10" i="103"/>
  <c r="N10" i="103"/>
  <c r="M10" i="103"/>
  <c r="Q7" i="103"/>
  <c r="J7" i="103"/>
  <c r="H7" i="103"/>
  <c r="O5" i="103"/>
  <c r="O12" i="103" s="1"/>
  <c r="M5" i="103"/>
  <c r="M12" i="103" s="1"/>
  <c r="L5" i="103"/>
  <c r="L12" i="103" s="1"/>
  <c r="K5" i="103"/>
  <c r="K12" i="103" s="1"/>
  <c r="I5" i="103"/>
  <c r="I12" i="103" s="1"/>
  <c r="H6" i="103"/>
  <c r="F5" i="103"/>
  <c r="F12" i="103" s="1"/>
  <c r="E5" i="103"/>
  <c r="E12" i="103" s="1"/>
  <c r="C3" i="103"/>
  <c r="H5" i="104" l="1"/>
  <c r="H12" i="104" s="1"/>
  <c r="G12" i="104"/>
  <c r="J5" i="104"/>
  <c r="J12" i="104" s="1"/>
  <c r="I12" i="104"/>
  <c r="Q5" i="106"/>
  <c r="L11" i="106"/>
  <c r="Q5" i="108"/>
  <c r="L11" i="108"/>
  <c r="J5" i="103"/>
  <c r="J12" i="103" s="1"/>
  <c r="Q6" i="108"/>
  <c r="J6" i="108"/>
  <c r="N6" i="108"/>
  <c r="H6" i="106"/>
  <c r="P5" i="106"/>
  <c r="P11" i="106" s="1"/>
  <c r="P6" i="106"/>
  <c r="H7" i="104"/>
  <c r="N7" i="104"/>
  <c r="N6" i="104"/>
  <c r="L5" i="104"/>
  <c r="P7" i="104"/>
  <c r="Q7" i="104"/>
  <c r="P6" i="104"/>
  <c r="N5" i="103"/>
  <c r="N12" i="103" s="1"/>
  <c r="P5" i="108"/>
  <c r="P11" i="108" s="1"/>
  <c r="N5" i="108"/>
  <c r="N11" i="108" s="1"/>
  <c r="E5" i="108"/>
  <c r="H6" i="108"/>
  <c r="P6" i="108"/>
  <c r="Q7" i="106"/>
  <c r="I5" i="106"/>
  <c r="J6" i="106"/>
  <c r="M5" i="106"/>
  <c r="N6" i="106"/>
  <c r="G5" i="106"/>
  <c r="O5" i="104"/>
  <c r="O12" i="104" s="1"/>
  <c r="H6" i="104"/>
  <c r="Q6" i="104"/>
  <c r="J7" i="104"/>
  <c r="J6" i="104"/>
  <c r="Q5" i="103"/>
  <c r="P5" i="103"/>
  <c r="P12" i="103" s="1"/>
  <c r="J6" i="103"/>
  <c r="N7" i="103"/>
  <c r="P6" i="103"/>
  <c r="Q6" i="103"/>
  <c r="P7" i="103"/>
  <c r="G5" i="103"/>
  <c r="N6" i="103"/>
  <c r="G5" i="20"/>
  <c r="G12" i="20" s="1"/>
  <c r="E5" i="20"/>
  <c r="E12" i="20" s="1"/>
  <c r="F5" i="20"/>
  <c r="F12" i="20" s="1"/>
  <c r="I5" i="20"/>
  <c r="I12" i="20" s="1"/>
  <c r="K5" i="20"/>
  <c r="K12" i="20" s="1"/>
  <c r="L5" i="20"/>
  <c r="M5" i="20"/>
  <c r="O5" i="20"/>
  <c r="P6" i="20"/>
  <c r="Q6" i="20"/>
  <c r="J7" i="20"/>
  <c r="N7" i="20"/>
  <c r="P7" i="20"/>
  <c r="Q7" i="20"/>
  <c r="P5" i="20" l="1"/>
  <c r="P12" i="20" s="1"/>
  <c r="O12" i="20"/>
  <c r="N5" i="20"/>
  <c r="N12" i="20" s="1"/>
  <c r="M12" i="20"/>
  <c r="Q5" i="20"/>
  <c r="L12" i="20"/>
  <c r="Q5" i="104"/>
  <c r="Q8" i="104" s="1"/>
  <c r="G15" i="104" s="1"/>
  <c r="L12" i="104"/>
  <c r="N5" i="104"/>
  <c r="N12" i="104" s="1"/>
  <c r="H5" i="103"/>
  <c r="H12" i="103" s="1"/>
  <c r="G12" i="103"/>
  <c r="H5" i="106"/>
  <c r="H11" i="106" s="1"/>
  <c r="G11" i="106"/>
  <c r="N5" i="106"/>
  <c r="N11" i="106" s="1"/>
  <c r="M11" i="106"/>
  <c r="J5" i="106"/>
  <c r="J11" i="106" s="1"/>
  <c r="I11" i="106"/>
  <c r="H5" i="108"/>
  <c r="E11" i="108"/>
  <c r="H11" i="108" s="1"/>
  <c r="J5" i="20"/>
  <c r="J12" i="20" s="1"/>
  <c r="H5" i="20"/>
  <c r="H12" i="20" s="1"/>
  <c r="Q8" i="103"/>
  <c r="G15" i="103" s="1"/>
  <c r="P5" i="104"/>
  <c r="P12" i="104" s="1"/>
  <c r="G14" i="106"/>
  <c r="H7" i="20"/>
  <c r="N6" i="20"/>
  <c r="J6" i="20"/>
  <c r="J5" i="108"/>
  <c r="J11" i="108" s="1"/>
  <c r="G13" i="108"/>
  <c r="Q7" i="108"/>
  <c r="G13" i="106"/>
  <c r="G14" i="104"/>
  <c r="G14" i="103"/>
  <c r="H6" i="20"/>
  <c r="D15" i="100"/>
  <c r="P13" i="100"/>
  <c r="O13" i="100"/>
  <c r="N13" i="100"/>
  <c r="M13" i="100"/>
  <c r="O5" i="100"/>
  <c r="O15" i="100" s="1"/>
  <c r="L5" i="100"/>
  <c r="K5" i="100"/>
  <c r="K15" i="100" s="1"/>
  <c r="G5" i="100"/>
  <c r="G15" i="100" s="1"/>
  <c r="F5" i="100"/>
  <c r="F15" i="100" s="1"/>
  <c r="E5" i="100"/>
  <c r="E15" i="100" s="1"/>
  <c r="C3" i="100"/>
  <c r="D11" i="92"/>
  <c r="P9" i="92"/>
  <c r="O9" i="92"/>
  <c r="N9" i="92"/>
  <c r="M9" i="92"/>
  <c r="L5" i="92"/>
  <c r="K5" i="92"/>
  <c r="K11" i="92" s="1"/>
  <c r="F5" i="92"/>
  <c r="F11" i="92" s="1"/>
  <c r="E5" i="92"/>
  <c r="E11" i="92" s="1"/>
  <c r="C3" i="92"/>
  <c r="D13" i="90"/>
  <c r="P11" i="90"/>
  <c r="O11" i="90"/>
  <c r="N11" i="90"/>
  <c r="M11" i="90"/>
  <c r="O5" i="90"/>
  <c r="O13" i="90" s="1"/>
  <c r="L5" i="90"/>
  <c r="K5" i="90"/>
  <c r="K13" i="90" s="1"/>
  <c r="I5" i="90"/>
  <c r="I13" i="90" s="1"/>
  <c r="F5" i="90"/>
  <c r="F13" i="90" s="1"/>
  <c r="E5" i="90"/>
  <c r="E13" i="90" s="1"/>
  <c r="C3" i="90"/>
  <c r="D12" i="72"/>
  <c r="P10" i="72"/>
  <c r="O10" i="72"/>
  <c r="N10" i="72"/>
  <c r="M10" i="72"/>
  <c r="K5" i="72"/>
  <c r="K12" i="72" s="1"/>
  <c r="G5" i="72"/>
  <c r="G12" i="72" s="1"/>
  <c r="F5" i="72"/>
  <c r="F12" i="72" s="1"/>
  <c r="E5" i="72"/>
  <c r="E12" i="72" s="1"/>
  <c r="O5" i="72"/>
  <c r="O12" i="72" s="1"/>
  <c r="M5" i="72"/>
  <c r="M12" i="72" s="1"/>
  <c r="C3" i="72"/>
  <c r="D12" i="68"/>
  <c r="P10" i="68"/>
  <c r="O10" i="68"/>
  <c r="N10" i="68"/>
  <c r="M10" i="68"/>
  <c r="O5" i="68"/>
  <c r="O12" i="68" s="1"/>
  <c r="K5" i="68"/>
  <c r="K12" i="68" s="1"/>
  <c r="I5" i="68"/>
  <c r="I12" i="68" s="1"/>
  <c r="G5" i="68"/>
  <c r="G12" i="68" s="1"/>
  <c r="F5" i="68"/>
  <c r="F12" i="68" s="1"/>
  <c r="E5" i="68"/>
  <c r="E12" i="68" s="1"/>
  <c r="C3" i="68"/>
  <c r="D15" i="66"/>
  <c r="P13" i="66"/>
  <c r="O13" i="66"/>
  <c r="N13" i="66"/>
  <c r="M13" i="66"/>
  <c r="L5" i="66"/>
  <c r="K5" i="66"/>
  <c r="K15" i="66" s="1"/>
  <c r="G5" i="66"/>
  <c r="G15" i="66" s="1"/>
  <c r="F5" i="66"/>
  <c r="F15" i="66" s="1"/>
  <c r="O5" i="66"/>
  <c r="O15" i="66" s="1"/>
  <c r="C3" i="66"/>
  <c r="D12" i="64"/>
  <c r="P10" i="64"/>
  <c r="O10" i="64"/>
  <c r="N10" i="64"/>
  <c r="M10" i="64"/>
  <c r="M5" i="64"/>
  <c r="M12" i="64" s="1"/>
  <c r="L5" i="64"/>
  <c r="K5" i="64"/>
  <c r="K12" i="64" s="1"/>
  <c r="I5" i="64"/>
  <c r="I12" i="64" s="1"/>
  <c r="F5" i="64"/>
  <c r="F12" i="64" s="1"/>
  <c r="E5" i="64"/>
  <c r="E12" i="64" s="1"/>
  <c r="O5" i="64"/>
  <c r="O12" i="64" s="1"/>
  <c r="C3" i="64"/>
  <c r="D13" i="62"/>
  <c r="P11" i="62"/>
  <c r="O11" i="62"/>
  <c r="N11" i="62"/>
  <c r="M11" i="62"/>
  <c r="L5" i="62"/>
  <c r="K5" i="62"/>
  <c r="K13" i="62" s="1"/>
  <c r="G5" i="62"/>
  <c r="G13" i="62" s="1"/>
  <c r="F5" i="62"/>
  <c r="F13" i="62" s="1"/>
  <c r="E5" i="62"/>
  <c r="E13" i="62" s="1"/>
  <c r="I5" i="62"/>
  <c r="I13" i="62" s="1"/>
  <c r="C3" i="62"/>
  <c r="D11" i="54"/>
  <c r="P9" i="54"/>
  <c r="O9" i="54"/>
  <c r="N9" i="54"/>
  <c r="M9" i="54"/>
  <c r="O5" i="54"/>
  <c r="O11" i="54" s="1"/>
  <c r="L5" i="54"/>
  <c r="K5" i="54"/>
  <c r="K11" i="54" s="1"/>
  <c r="I5" i="54"/>
  <c r="I11" i="54" s="1"/>
  <c r="G5" i="54"/>
  <c r="G11" i="54" s="1"/>
  <c r="F5" i="54"/>
  <c r="F11" i="54" s="1"/>
  <c r="E5" i="54"/>
  <c r="E11" i="54" s="1"/>
  <c r="C3" i="54"/>
  <c r="D12" i="46"/>
  <c r="P10" i="46"/>
  <c r="O10" i="46"/>
  <c r="N10" i="46"/>
  <c r="M10" i="46"/>
  <c r="O5" i="46"/>
  <c r="O12" i="46" s="1"/>
  <c r="M5" i="46"/>
  <c r="M12" i="46" s="1"/>
  <c r="K5" i="46"/>
  <c r="K12" i="46" s="1"/>
  <c r="I5" i="46"/>
  <c r="I12" i="46" s="1"/>
  <c r="G5" i="46"/>
  <c r="G12" i="46" s="1"/>
  <c r="F5" i="46"/>
  <c r="F12" i="46" s="1"/>
  <c r="E5" i="46"/>
  <c r="E12" i="46" s="1"/>
  <c r="C3" i="46"/>
  <c r="D15" i="40"/>
  <c r="P13" i="40"/>
  <c r="O13" i="40"/>
  <c r="N13" i="40"/>
  <c r="M13" i="40"/>
  <c r="O5" i="40"/>
  <c r="O15" i="40" s="1"/>
  <c r="L5" i="40"/>
  <c r="K5" i="40"/>
  <c r="K15" i="40" s="1"/>
  <c r="I5" i="40"/>
  <c r="I15" i="40" s="1"/>
  <c r="G5" i="40"/>
  <c r="G15" i="40" s="1"/>
  <c r="F5" i="40"/>
  <c r="F15" i="40" s="1"/>
  <c r="C3" i="40"/>
  <c r="D13" i="25"/>
  <c r="P11" i="25"/>
  <c r="O11" i="25"/>
  <c r="N11" i="25"/>
  <c r="M11" i="25"/>
  <c r="O5" i="25"/>
  <c r="O13" i="25" s="1"/>
  <c r="L5" i="25"/>
  <c r="K5" i="25"/>
  <c r="K13" i="25" s="1"/>
  <c r="F5" i="25"/>
  <c r="F13" i="25" s="1"/>
  <c r="E5" i="25"/>
  <c r="E13" i="25" s="1"/>
  <c r="C3" i="25"/>
  <c r="D12" i="20"/>
  <c r="P10" i="20"/>
  <c r="O10" i="20"/>
  <c r="N10" i="20"/>
  <c r="M10" i="20"/>
  <c r="C3" i="20"/>
  <c r="Q5" i="100" l="1"/>
  <c r="L15" i="100"/>
  <c r="Q5" i="66"/>
  <c r="L15" i="66"/>
  <c r="Q5" i="62"/>
  <c r="L13" i="62"/>
  <c r="Q5" i="25"/>
  <c r="L13" i="25"/>
  <c r="Q5" i="92"/>
  <c r="L11" i="92"/>
  <c r="Q5" i="90"/>
  <c r="L13" i="90"/>
  <c r="Q5" i="64"/>
  <c r="L12" i="64"/>
  <c r="Q5" i="40"/>
  <c r="L15" i="40"/>
  <c r="G14" i="108"/>
  <c r="Q5" i="54"/>
  <c r="L11" i="54"/>
  <c r="N9" i="100"/>
  <c r="J7" i="100"/>
  <c r="J9" i="100"/>
  <c r="J10" i="100"/>
  <c r="H7" i="100"/>
  <c r="N10" i="100"/>
  <c r="H8" i="100"/>
  <c r="H9" i="100"/>
  <c r="P10" i="100"/>
  <c r="P5" i="100"/>
  <c r="P15" i="100" s="1"/>
  <c r="Q8" i="100"/>
  <c r="N8" i="100"/>
  <c r="J8" i="100"/>
  <c r="P8" i="100"/>
  <c r="P9" i="100"/>
  <c r="Q10" i="100"/>
  <c r="Q6" i="100"/>
  <c r="N7" i="100"/>
  <c r="Q7" i="100"/>
  <c r="P7" i="100"/>
  <c r="H10" i="100"/>
  <c r="H5" i="100"/>
  <c r="H15" i="100" s="1"/>
  <c r="N6" i="100"/>
  <c r="M5" i="100"/>
  <c r="J6" i="100"/>
  <c r="I5" i="100"/>
  <c r="H6" i="100"/>
  <c r="P6" i="100"/>
  <c r="Q9" i="100"/>
  <c r="N8" i="90"/>
  <c r="J5" i="90"/>
  <c r="J13" i="90" s="1"/>
  <c r="P5" i="90"/>
  <c r="P13" i="90" s="1"/>
  <c r="J7" i="90"/>
  <c r="G5" i="92"/>
  <c r="H6" i="92"/>
  <c r="N6" i="92"/>
  <c r="M5" i="92"/>
  <c r="J6" i="92"/>
  <c r="I5" i="92"/>
  <c r="O5" i="92"/>
  <c r="P6" i="92"/>
  <c r="Q6" i="92"/>
  <c r="G5" i="90"/>
  <c r="H6" i="90"/>
  <c r="Q8" i="90"/>
  <c r="P8" i="90"/>
  <c r="N6" i="90"/>
  <c r="H7" i="90"/>
  <c r="J8" i="90"/>
  <c r="P7" i="90"/>
  <c r="H8" i="90"/>
  <c r="Q6" i="90"/>
  <c r="Q7" i="90"/>
  <c r="N7" i="90"/>
  <c r="J6" i="90"/>
  <c r="M5" i="90"/>
  <c r="P6" i="90"/>
  <c r="P7" i="72"/>
  <c r="Q7" i="72"/>
  <c r="P6" i="72"/>
  <c r="J8" i="66"/>
  <c r="H6" i="72"/>
  <c r="J6" i="72"/>
  <c r="H7" i="72"/>
  <c r="N6" i="72"/>
  <c r="L5" i="72"/>
  <c r="Q6" i="72"/>
  <c r="P5" i="72"/>
  <c r="P12" i="72" s="1"/>
  <c r="H5" i="72"/>
  <c r="H12" i="72" s="1"/>
  <c r="N7" i="72"/>
  <c r="I5" i="72"/>
  <c r="J7" i="72"/>
  <c r="Q8" i="66"/>
  <c r="N9" i="66"/>
  <c r="N10" i="66"/>
  <c r="J5" i="68"/>
  <c r="J12" i="68" s="1"/>
  <c r="J7" i="68"/>
  <c r="P7" i="68"/>
  <c r="H7" i="66"/>
  <c r="H8" i="66"/>
  <c r="H5" i="68"/>
  <c r="H12" i="68" s="1"/>
  <c r="Q7" i="68"/>
  <c r="H6" i="68"/>
  <c r="H7" i="68"/>
  <c r="N7" i="68"/>
  <c r="Q10" i="66"/>
  <c r="J5" i="62"/>
  <c r="J13" i="62" s="1"/>
  <c r="N6" i="68"/>
  <c r="M5" i="68"/>
  <c r="M12" i="68" s="1"/>
  <c r="Q6" i="68"/>
  <c r="J6" i="68"/>
  <c r="P10" i="66"/>
  <c r="Q8" i="62"/>
  <c r="Q6" i="66"/>
  <c r="L5" i="68"/>
  <c r="P6" i="68"/>
  <c r="H5" i="62"/>
  <c r="H13" i="62" s="1"/>
  <c r="J10" i="66"/>
  <c r="J5" i="64"/>
  <c r="J12" i="64" s="1"/>
  <c r="N6" i="66"/>
  <c r="M5" i="66"/>
  <c r="Q7" i="66"/>
  <c r="J6" i="66"/>
  <c r="N7" i="66"/>
  <c r="J9" i="66"/>
  <c r="P9" i="66"/>
  <c r="H6" i="64"/>
  <c r="H7" i="64"/>
  <c r="Q6" i="64"/>
  <c r="E5" i="66"/>
  <c r="P5" i="66"/>
  <c r="P15" i="66" s="1"/>
  <c r="P7" i="66"/>
  <c r="H9" i="66"/>
  <c r="Q9" i="66"/>
  <c r="H10" i="66"/>
  <c r="H6" i="66"/>
  <c r="P6" i="66"/>
  <c r="P8" i="66"/>
  <c r="I5" i="66"/>
  <c r="I15" i="66" s="1"/>
  <c r="J7" i="66"/>
  <c r="N8" i="66"/>
  <c r="N6" i="62"/>
  <c r="N7" i="64"/>
  <c r="J7" i="64"/>
  <c r="N5" i="64"/>
  <c r="N12" i="64" s="1"/>
  <c r="P5" i="64"/>
  <c r="P12" i="64" s="1"/>
  <c r="P6" i="64"/>
  <c r="Q7" i="64"/>
  <c r="Q7" i="62"/>
  <c r="M5" i="62"/>
  <c r="H7" i="62"/>
  <c r="N7" i="62"/>
  <c r="H8" i="62"/>
  <c r="P6" i="62"/>
  <c r="J7" i="62"/>
  <c r="P7" i="62"/>
  <c r="P7" i="64"/>
  <c r="G5" i="64"/>
  <c r="J6" i="64"/>
  <c r="N6" i="64"/>
  <c r="J6" i="62"/>
  <c r="P8" i="62"/>
  <c r="H6" i="62"/>
  <c r="Q6" i="62"/>
  <c r="N8" i="62"/>
  <c r="J8" i="62"/>
  <c r="O5" i="62"/>
  <c r="N6" i="54"/>
  <c r="H5" i="54"/>
  <c r="H11" i="54" s="1"/>
  <c r="Q6" i="54"/>
  <c r="M5" i="54"/>
  <c r="J5" i="54"/>
  <c r="J11" i="54" s="1"/>
  <c r="P5" i="54"/>
  <c r="P11" i="54" s="1"/>
  <c r="J6" i="54"/>
  <c r="P6" i="54"/>
  <c r="J6" i="46"/>
  <c r="J7" i="46"/>
  <c r="H7" i="46"/>
  <c r="Q6" i="46"/>
  <c r="Q7" i="46"/>
  <c r="N7" i="46"/>
  <c r="L5" i="46"/>
  <c r="P7" i="46"/>
  <c r="H5" i="46"/>
  <c r="H12" i="46" s="1"/>
  <c r="J5" i="46"/>
  <c r="J12" i="46" s="1"/>
  <c r="H6" i="46"/>
  <c r="N6" i="46"/>
  <c r="P6" i="46"/>
  <c r="Q7" i="40"/>
  <c r="N9" i="40"/>
  <c r="H7" i="40"/>
  <c r="N10" i="40"/>
  <c r="P5" i="40"/>
  <c r="P15" i="40" s="1"/>
  <c r="P8" i="40"/>
  <c r="J8" i="40"/>
  <c r="Q9" i="40"/>
  <c r="P7" i="40"/>
  <c r="H9" i="40"/>
  <c r="H10" i="40"/>
  <c r="J9" i="40"/>
  <c r="M5" i="40"/>
  <c r="N6" i="40"/>
  <c r="H8" i="40"/>
  <c r="P10" i="40"/>
  <c r="Q10" i="40"/>
  <c r="P9" i="40"/>
  <c r="J7" i="40"/>
  <c r="J10" i="40"/>
  <c r="H6" i="40"/>
  <c r="E5" i="40"/>
  <c r="J6" i="40"/>
  <c r="Q8" i="40"/>
  <c r="N8" i="40"/>
  <c r="Q6" i="40"/>
  <c r="N7" i="40"/>
  <c r="P6" i="40"/>
  <c r="P7" i="25"/>
  <c r="H7" i="25"/>
  <c r="P5" i="25"/>
  <c r="P13" i="25" s="1"/>
  <c r="P6" i="25"/>
  <c r="H6" i="25"/>
  <c r="Q7" i="25"/>
  <c r="Q8" i="25"/>
  <c r="J8" i="25"/>
  <c r="P8" i="25"/>
  <c r="G5" i="25"/>
  <c r="J7" i="25"/>
  <c r="H8" i="25"/>
  <c r="N8" i="25"/>
  <c r="N6" i="25"/>
  <c r="M5" i="25"/>
  <c r="J6" i="25"/>
  <c r="I5" i="25"/>
  <c r="Q6" i="25"/>
  <c r="N7" i="25"/>
  <c r="N5" i="100" l="1"/>
  <c r="N15" i="100" s="1"/>
  <c r="M15" i="100"/>
  <c r="J5" i="100"/>
  <c r="J15" i="100" s="1"/>
  <c r="I15" i="100"/>
  <c r="N5" i="66"/>
  <c r="N15" i="66" s="1"/>
  <c r="M15" i="66"/>
  <c r="H5" i="66"/>
  <c r="H15" i="66" s="1"/>
  <c r="E15" i="66"/>
  <c r="N5" i="62"/>
  <c r="N13" i="62" s="1"/>
  <c r="M13" i="62"/>
  <c r="P5" i="62"/>
  <c r="P13" i="62" s="1"/>
  <c r="O13" i="62"/>
  <c r="N5" i="25"/>
  <c r="N13" i="25" s="1"/>
  <c r="M13" i="25"/>
  <c r="H5" i="25"/>
  <c r="H13" i="25" s="1"/>
  <c r="G13" i="25"/>
  <c r="J5" i="25"/>
  <c r="J13" i="25" s="1"/>
  <c r="I13" i="25"/>
  <c r="J5" i="92"/>
  <c r="J11" i="92" s="1"/>
  <c r="I11" i="92"/>
  <c r="N5" i="92"/>
  <c r="N11" i="92" s="1"/>
  <c r="M11" i="92"/>
  <c r="P5" i="92"/>
  <c r="P11" i="92" s="1"/>
  <c r="O11" i="92"/>
  <c r="H5" i="92"/>
  <c r="H11" i="92" s="1"/>
  <c r="G11" i="92"/>
  <c r="H5" i="90"/>
  <c r="H13" i="90" s="1"/>
  <c r="G13" i="90"/>
  <c r="N5" i="90"/>
  <c r="N13" i="90" s="1"/>
  <c r="M13" i="90"/>
  <c r="Q5" i="72"/>
  <c r="Q8" i="72" s="1"/>
  <c r="G15" i="72" s="1"/>
  <c r="L12" i="72"/>
  <c r="J5" i="72"/>
  <c r="J12" i="72" s="1"/>
  <c r="I12" i="72"/>
  <c r="Q5" i="68"/>
  <c r="L12" i="68"/>
  <c r="H5" i="64"/>
  <c r="H12" i="64" s="1"/>
  <c r="G12" i="64"/>
  <c r="J5" i="40"/>
  <c r="J15" i="40" s="1"/>
  <c r="E15" i="40"/>
  <c r="N5" i="40"/>
  <c r="N15" i="40" s="1"/>
  <c r="M15" i="40"/>
  <c r="Q5" i="46"/>
  <c r="Q8" i="46" s="1"/>
  <c r="G15" i="46" s="1"/>
  <c r="L12" i="46"/>
  <c r="N5" i="54"/>
  <c r="N11" i="54" s="1"/>
  <c r="M11" i="54"/>
  <c r="Q11" i="100"/>
  <c r="G18" i="100" s="1"/>
  <c r="Q9" i="62"/>
  <c r="G16" i="62" s="1"/>
  <c r="G17" i="100"/>
  <c r="G13" i="92"/>
  <c r="Q7" i="92"/>
  <c r="G14" i="92" s="1"/>
  <c r="G15" i="90"/>
  <c r="Q9" i="90"/>
  <c r="G16" i="90" s="1"/>
  <c r="G14" i="72"/>
  <c r="N5" i="72"/>
  <c r="N12" i="72" s="1"/>
  <c r="J5" i="66"/>
  <c r="J15" i="66" s="1"/>
  <c r="P5" i="68"/>
  <c r="P12" i="68" s="1"/>
  <c r="Q8" i="68"/>
  <c r="G15" i="68" s="1"/>
  <c r="G14" i="68"/>
  <c r="N5" i="68"/>
  <c r="N12" i="68" s="1"/>
  <c r="Q11" i="66"/>
  <c r="G18" i="66" s="1"/>
  <c r="G17" i="66"/>
  <c r="Q8" i="64"/>
  <c r="G15" i="64" s="1"/>
  <c r="G14" i="64"/>
  <c r="N5" i="46"/>
  <c r="N12" i="46" s="1"/>
  <c r="G15" i="62"/>
  <c r="Q7" i="54"/>
  <c r="G14" i="54" s="1"/>
  <c r="G13" i="54"/>
  <c r="Q11" i="40"/>
  <c r="P5" i="46"/>
  <c r="P12" i="46" s="1"/>
  <c r="Q8" i="20"/>
  <c r="G15" i="20" s="1"/>
  <c r="G14" i="46"/>
  <c r="H5" i="40"/>
  <c r="H15" i="40" s="1"/>
  <c r="G17" i="40"/>
  <c r="Q9" i="25"/>
  <c r="G16" i="25" s="1"/>
  <c r="G15" i="25"/>
  <c r="G14" i="20"/>
  <c r="G18" i="40" l="1"/>
</calcChain>
</file>

<file path=xl/sharedStrings.xml><?xml version="1.0" encoding="utf-8"?>
<sst xmlns="http://schemas.openxmlformats.org/spreadsheetml/2006/main" count="1652" uniqueCount="114">
  <si>
    <t>Inscrits</t>
  </si>
  <si>
    <t>Votants</t>
  </si>
  <si>
    <t>Blancs</t>
  </si>
  <si>
    <t>Nuls</t>
  </si>
  <si>
    <t>Exprimés</t>
  </si>
  <si>
    <t>Voix</t>
  </si>
  <si>
    <t>% Voix/Exp</t>
  </si>
  <si>
    <t>Anaa</t>
  </si>
  <si>
    <t>MACRON</t>
  </si>
  <si>
    <t>Emmanuel</t>
  </si>
  <si>
    <t>LE PEN</t>
  </si>
  <si>
    <t>Marine</t>
  </si>
  <si>
    <t>Arutua</t>
  </si>
  <si>
    <t>Fakarava</t>
  </si>
  <si>
    <t>Fangatau</t>
  </si>
  <si>
    <t>Hao</t>
  </si>
  <si>
    <t>Hikueru</t>
  </si>
  <si>
    <t>Makemo</t>
  </si>
  <si>
    <t>Manihi</t>
  </si>
  <si>
    <t>Napuka</t>
  </si>
  <si>
    <t>Nukutavake</t>
  </si>
  <si>
    <t>Puka Puka</t>
  </si>
  <si>
    <t>Reao</t>
  </si>
  <si>
    <t>Takaroa</t>
  </si>
  <si>
    <t>Tatakoto</t>
  </si>
  <si>
    <t>Tureia</t>
  </si>
  <si>
    <t>ARUTUA</t>
  </si>
  <si>
    <t>FAKARAVA</t>
  </si>
  <si>
    <t>MANIHI</t>
  </si>
  <si>
    <t>RANGIROA</t>
  </si>
  <si>
    <t>TAKAROA</t>
  </si>
  <si>
    <t>ANAA</t>
  </si>
  <si>
    <t>FANGATAU</t>
  </si>
  <si>
    <t>GAMBIER</t>
  </si>
  <si>
    <t>HAO</t>
  </si>
  <si>
    <t>HIKUERU</t>
  </si>
  <si>
    <t>MAKEMO</t>
  </si>
  <si>
    <t>NAPUKA</t>
  </si>
  <si>
    <t>NUKUTAVAKE</t>
  </si>
  <si>
    <t>PUKA PUKA</t>
  </si>
  <si>
    <t>REAO</t>
  </si>
  <si>
    <t>TATAKOTO</t>
  </si>
  <si>
    <t>TUREIA</t>
  </si>
  <si>
    <t>% Blancs</t>
  </si>
  <si>
    <t xml:space="preserve">PRÉSIDENTIELLE 2nd tour </t>
  </si>
  <si>
    <t>samedi 6 mai 2017</t>
  </si>
  <si>
    <t>CIRCO</t>
  </si>
  <si>
    <t>ARCHIPEL</t>
  </si>
  <si>
    <t>Commune</t>
    <phoneticPr fontId="1" type="noConversion"/>
  </si>
  <si>
    <t>Bureau de vote</t>
    <phoneticPr fontId="1" type="noConversion"/>
  </si>
  <si>
    <t>Absts</t>
  </si>
  <si>
    <t>% Particip.</t>
    <phoneticPr fontId="1" type="noConversion"/>
  </si>
  <si>
    <t>TG</t>
  </si>
  <si>
    <t>Faaite</t>
    <phoneticPr fontId="1" type="noConversion"/>
  </si>
  <si>
    <t>Apataki</t>
    <phoneticPr fontId="1" type="noConversion"/>
  </si>
  <si>
    <t>Kaukura</t>
    <phoneticPr fontId="1" type="noConversion"/>
  </si>
  <si>
    <t>Kauehi</t>
  </si>
  <si>
    <t>Raraka</t>
  </si>
  <si>
    <t>Niau</t>
    <phoneticPr fontId="1" type="noConversion"/>
  </si>
  <si>
    <t>Fakahina</t>
    <phoneticPr fontId="1" type="noConversion"/>
  </si>
  <si>
    <t>Rikitea</t>
    <phoneticPr fontId="1" type="noConversion"/>
  </si>
  <si>
    <t>Amanu</t>
    <phoneticPr fontId="1" type="noConversion"/>
  </si>
  <si>
    <t>Hereheretue</t>
    <phoneticPr fontId="1" type="noConversion"/>
  </si>
  <si>
    <t>Marokau</t>
    <phoneticPr fontId="1" type="noConversion"/>
  </si>
  <si>
    <t>Katiu</t>
    <phoneticPr fontId="1" type="noConversion"/>
  </si>
  <si>
    <t>Taenga</t>
    <phoneticPr fontId="1" type="noConversion"/>
  </si>
  <si>
    <t>Takume</t>
    <phoneticPr fontId="1" type="noConversion"/>
  </si>
  <si>
    <t>Raroia</t>
    <phoneticPr fontId="1" type="noConversion"/>
  </si>
  <si>
    <t>Ahe</t>
    <phoneticPr fontId="1" type="noConversion"/>
  </si>
  <si>
    <t>Tepoto</t>
    <phoneticPr fontId="1" type="noConversion"/>
  </si>
  <si>
    <t>Vahitahi</t>
    <phoneticPr fontId="1" type="noConversion"/>
  </si>
  <si>
    <t>Vairaatea</t>
    <phoneticPr fontId="1" type="noConversion"/>
  </si>
  <si>
    <t>Tiputa</t>
    <phoneticPr fontId="1" type="noConversion"/>
  </si>
  <si>
    <t>Avatoru</t>
    <phoneticPr fontId="1" type="noConversion"/>
  </si>
  <si>
    <t>Makatea</t>
    <phoneticPr fontId="1" type="noConversion"/>
  </si>
  <si>
    <t>Mataiva</t>
    <phoneticPr fontId="1" type="noConversion"/>
  </si>
  <si>
    <t>Tikehau</t>
    <phoneticPr fontId="1" type="noConversion"/>
  </si>
  <si>
    <t>Pukarua</t>
    <phoneticPr fontId="1" type="noConversion"/>
  </si>
  <si>
    <t>Takapoto</t>
    <phoneticPr fontId="1" type="noConversion"/>
  </si>
  <si>
    <t>TOTAL</t>
    <phoneticPr fontId="1" type="noConversion"/>
  </si>
  <si>
    <t>Nbr bureau de vote</t>
    <phoneticPr fontId="1" type="noConversion"/>
  </si>
  <si>
    <t>Abst</t>
  </si>
  <si>
    <t>Pourcentage de bureaux de votes saisis</t>
  </si>
  <si>
    <t>Pourcentage des inscrits</t>
  </si>
  <si>
    <t>Code du département</t>
  </si>
  <si>
    <t>Libellé du département</t>
  </si>
  <si>
    <t>Code de la circonscription</t>
  </si>
  <si>
    <t>Libellé de la circonscription</t>
  </si>
  <si>
    <t>Code de la commune</t>
  </si>
  <si>
    <t>Libellé de la commune</t>
  </si>
  <si>
    <t>Code du b.vote</t>
  </si>
  <si>
    <t>Abstentions</t>
  </si>
  <si>
    <t>% Abs/Ins</t>
  </si>
  <si>
    <t>% Vot/Ins</t>
  </si>
  <si>
    <t>% Blancs/Ins</t>
  </si>
  <si>
    <t>% Blancs/Vot</t>
  </si>
  <si>
    <t>% Nuls/Ins</t>
  </si>
  <si>
    <t>% Nuls/Vot</t>
  </si>
  <si>
    <t>% Exp/Ins</t>
  </si>
  <si>
    <t>% Exp/Vot</t>
  </si>
  <si>
    <t>N°Panneau</t>
  </si>
  <si>
    <t>Sexe</t>
  </si>
  <si>
    <t>Nom</t>
  </si>
  <si>
    <t>Prénom</t>
  </si>
  <si>
    <t>% Voix/Ins</t>
  </si>
  <si>
    <t>ZP</t>
  </si>
  <si>
    <t>POLYNESIE FRANCAISE</t>
  </si>
  <si>
    <t>1ère circonscription</t>
  </si>
  <si>
    <t>M</t>
  </si>
  <si>
    <t>F</t>
  </si>
  <si>
    <t>Gambier</t>
  </si>
  <si>
    <t>Rangiroa</t>
  </si>
  <si>
    <t>AURUTUA</t>
  </si>
  <si>
    <t>Résultats défintifs par bureaux de vote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</si>
</sst>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 mmmm\ yyyy"/>
  </numFmts>
  <fonts count="17" x14ac:knownFonts="1">
    <font>
      <sz val="10"/>
      <name val="Arial"/>
      <family val="2"/>
    </font>
    <font>
      <sz val="6"/>
      <name val="Arial"/>
      <family val="2"/>
    </font>
    <font>
      <sz val="10"/>
      <name val="Mangal"/>
      <family val="2"/>
    </font>
    <font>
      <b/>
      <sz val="10"/>
      <name val="Arial"/>
      <family val="2"/>
    </font>
    <font>
      <i/>
      <sz val="9"/>
      <name val="Verdana"/>
      <family val="2"/>
    </font>
    <font>
      <b/>
      <sz val="16"/>
      <name val="Verdana"/>
      <family val="2"/>
    </font>
    <font>
      <sz val="8"/>
      <name val="Verdana"/>
      <family val="2"/>
    </font>
    <font>
      <sz val="9"/>
      <name val="Calibri"/>
      <family val="2"/>
      <scheme val="minor"/>
    </font>
    <font>
      <sz val="9"/>
      <name val="Verdana"/>
      <family val="2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Verdana"/>
      <family val="2"/>
    </font>
    <font>
      <b/>
      <sz val="10"/>
      <name val="Verdan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Mangal"/>
      <family val="1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9" fontId="2" fillId="0" borderId="0" applyBorder="0" applyAlignment="0" applyProtection="0"/>
  </cellStyleXfs>
  <cellXfs count="75">
    <xf numFmtId="0" fontId="0" fillId="0" borderId="0" xfId="0"/>
    <xf numFmtId="0" fontId="4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5" fillId="0" borderId="0" xfId="0" applyFont="1"/>
    <xf numFmtId="164" fontId="4" fillId="0" borderId="0" xfId="0" applyNumberFormat="1" applyFont="1" applyAlignment="1">
      <alignment horizontal="left"/>
    </xf>
    <xf numFmtId="22" fontId="6" fillId="0" borderId="0" xfId="0" applyNumberFormat="1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7" xfId="0" applyBorder="1"/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10" fontId="12" fillId="0" borderId="10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10" fontId="12" fillId="0" borderId="8" xfId="1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10" fontId="12" fillId="0" borderId="1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right"/>
    </xf>
    <xf numFmtId="9" fontId="0" fillId="0" borderId="0" xfId="0" applyNumberFormat="1"/>
    <xf numFmtId="0" fontId="0" fillId="0" borderId="0" xfId="0" applyBorder="1" applyAlignment="1">
      <alignment horizontal="center" vertical="center"/>
    </xf>
    <xf numFmtId="9" fontId="13" fillId="0" borderId="0" xfId="0" applyNumberFormat="1" applyFont="1"/>
    <xf numFmtId="0" fontId="10" fillId="0" borderId="0" xfId="0" applyFont="1" applyBorder="1" applyAlignment="1">
      <alignment horizontal="center" vertical="center" wrapText="1"/>
    </xf>
    <xf numFmtId="10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" fillId="0" borderId="0" xfId="0" applyFont="1"/>
    <xf numFmtId="10" fontId="2" fillId="0" borderId="0" xfId="1" applyNumberFormat="1" applyBorder="1"/>
    <xf numFmtId="10" fontId="2" fillId="0" borderId="2" xfId="1" applyNumberFormat="1" applyBorder="1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14" fillId="2" borderId="3" xfId="0" applyFont="1" applyFill="1" applyBorder="1"/>
    <xf numFmtId="0" fontId="14" fillId="2" borderId="4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right"/>
    </xf>
    <xf numFmtId="0" fontId="14" fillId="2" borderId="4" xfId="0" applyFont="1" applyFill="1" applyBorder="1"/>
    <xf numFmtId="10" fontId="14" fillId="2" borderId="4" xfId="0" applyNumberFormat="1" applyFont="1" applyFill="1" applyBorder="1"/>
    <xf numFmtId="10" fontId="14" fillId="2" borderId="4" xfId="1" applyNumberFormat="1" applyFont="1" applyFill="1" applyBorder="1"/>
    <xf numFmtId="0" fontId="14" fillId="2" borderId="5" xfId="0" applyFont="1" applyFill="1" applyBorder="1"/>
    <xf numFmtId="0" fontId="15" fillId="0" borderId="1" xfId="0" applyFont="1" applyFill="1" applyBorder="1"/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/>
    <xf numFmtId="10" fontId="15" fillId="0" borderId="0" xfId="1" applyNumberFormat="1" applyFont="1" applyBorder="1"/>
    <xf numFmtId="0" fontId="15" fillId="0" borderId="2" xfId="0" applyFont="1" applyFill="1" applyBorder="1"/>
    <xf numFmtId="9" fontId="15" fillId="0" borderId="2" xfId="1" applyFont="1" applyBorder="1"/>
    <xf numFmtId="0" fontId="15" fillId="0" borderId="6" xfId="0" applyFont="1" applyFill="1" applyBorder="1"/>
    <xf numFmtId="0" fontId="15" fillId="0" borderId="7" xfId="0" applyFont="1" applyFill="1" applyBorder="1" applyAlignment="1">
      <alignment horizontal="center" vertical="center"/>
    </xf>
    <xf numFmtId="0" fontId="15" fillId="0" borderId="7" xfId="0" applyFont="1" applyFill="1" applyBorder="1"/>
    <xf numFmtId="0" fontId="15" fillId="0" borderId="8" xfId="0" applyFont="1" applyFill="1" applyBorder="1"/>
    <xf numFmtId="10" fontId="15" fillId="0" borderId="2" xfId="1" applyNumberFormat="1" applyFont="1" applyBorder="1"/>
    <xf numFmtId="10" fontId="14" fillId="2" borderId="5" xfId="1" applyNumberFormat="1" applyFont="1" applyFill="1" applyBorder="1"/>
    <xf numFmtId="10" fontId="2" fillId="0" borderId="7" xfId="1" applyNumberFormat="1" applyBorder="1"/>
    <xf numFmtId="10" fontId="15" fillId="0" borderId="8" xfId="1" applyNumberFormat="1" applyFont="1" applyBorder="1"/>
    <xf numFmtId="0" fontId="7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0" fontId="15" fillId="0" borderId="7" xfId="1" applyNumberFormat="1" applyFont="1" applyBorder="1"/>
    <xf numFmtId="9" fontId="15" fillId="0" borderId="8" xfId="1" applyFont="1" applyBorder="1"/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0" fontId="16" fillId="2" borderId="5" xfId="1" applyNumberFormat="1" applyFont="1" applyFill="1" applyBorder="1"/>
    <xf numFmtId="10" fontId="2" fillId="0" borderId="8" xfId="1" applyNumberFormat="1" applyBorder="1"/>
    <xf numFmtId="0" fontId="14" fillId="2" borderId="4" xfId="0" applyNumberFormat="1" applyFont="1" applyFill="1" applyBorder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C5000B"/>
      <rgbColor rgb="FF00FF00"/>
      <rgbColor rgb="FF0000FF"/>
      <rgbColor rgb="FFFFFF00"/>
      <rgbColor rgb="FFFF00FF"/>
      <rgbColor rgb="FF00FFFF"/>
      <rgbColor rgb="FF7E0021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3CAFF"/>
      <rgbColor rgb="FFFF99CC"/>
      <rgbColor rgb="FFCC99FF"/>
      <rgbColor rgb="FFFFCC99"/>
      <rgbColor rgb="FF3366FF"/>
      <rgbColor rgb="FF33CCCC"/>
      <rgbColor rgb="FFAECF00"/>
      <rgbColor rgb="FFFFD320"/>
      <rgbColor rgb="FFFF950E"/>
      <rgbColor rgb="FFFF420E"/>
      <rgbColor rgb="FF666699"/>
      <rgbColor rgb="FF969696"/>
      <rgbColor rgb="FF004586"/>
      <rgbColor rgb="FF579D1C"/>
      <rgbColor rgb="FF003300"/>
      <rgbColor rgb="FF314004"/>
      <rgbColor rgb="FF993300"/>
      <rgbColor rgb="FF993366"/>
      <rgbColor rgb="FF4B1F6F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I3"/>
  <sheetViews>
    <sheetView topLeftCell="G1" zoomScaleNormal="100" workbookViewId="0">
      <selection activeCell="G1" sqref="G1"/>
    </sheetView>
  </sheetViews>
  <sheetFormatPr baseColWidth="10" defaultColWidth="9.140625" defaultRowHeight="12.75" x14ac:dyDescent="0.2"/>
  <cols>
    <col min="1" max="1" width="19"/>
    <col min="2" max="2" width="20"/>
    <col min="3" max="3" width="22.7109375"/>
    <col min="4" max="4" width="23.7109375"/>
    <col min="5" max="5" width="18.85546875"/>
    <col min="6" max="6" width="19.85546875"/>
    <col min="7" max="7" width="13.7109375"/>
    <col min="8" max="8" width="7.42578125"/>
    <col min="9" max="9" width="11.28515625"/>
    <col min="10" max="10" width="9.85546875"/>
    <col min="11" max="11" width="7.7109375"/>
    <col min="12" max="12" width="9.42578125"/>
    <col min="13" max="13" width="7.28515625"/>
    <col min="14" max="14" width="12.42578125"/>
    <col min="15" max="15" width="12.7109375"/>
    <col min="16" max="16" width="5.28515625"/>
    <col min="17" max="17" width="10.42578125"/>
    <col min="18" max="18" width="10.7109375"/>
    <col min="19" max="19" width="9.28515625"/>
    <col min="20" max="20" width="10"/>
    <col min="21" max="21" width="10.28515625"/>
    <col min="22" max="22" width="10.7109375"/>
    <col min="23" max="23" width="5.85546875"/>
    <col min="24" max="24" width="9.5703125"/>
    <col min="25" max="25" width="10.28515625"/>
    <col min="26" max="26" width="5.140625"/>
    <col min="27" max="27" width="10.28515625"/>
    <col min="28" max="28" width="11.140625"/>
    <col min="29" max="29" width="2.5703125"/>
    <col min="30" max="30" width="2.7109375"/>
    <col min="31" max="31" width="8.140625"/>
    <col min="32" max="32" width="7"/>
    <col min="33" max="33" width="5.42578125"/>
    <col min="34" max="35" width="6.140625"/>
    <col min="36" max="1025" width="11.5703125"/>
  </cols>
  <sheetData>
    <row r="1" spans="1:35" x14ac:dyDescent="0.2">
      <c r="A1" t="s">
        <v>84</v>
      </c>
      <c r="B1" t="s">
        <v>85</v>
      </c>
      <c r="C1" t="s">
        <v>86</v>
      </c>
      <c r="D1" t="s">
        <v>87</v>
      </c>
      <c r="E1" t="s">
        <v>88</v>
      </c>
      <c r="F1" t="s">
        <v>89</v>
      </c>
      <c r="G1" t="s">
        <v>90</v>
      </c>
      <c r="H1" t="s">
        <v>0</v>
      </c>
      <c r="I1" t="s">
        <v>91</v>
      </c>
      <c r="J1" t="s">
        <v>92</v>
      </c>
      <c r="K1" t="s">
        <v>1</v>
      </c>
      <c r="L1" t="s">
        <v>93</v>
      </c>
      <c r="M1" t="s">
        <v>2</v>
      </c>
      <c r="N1" t="s">
        <v>94</v>
      </c>
      <c r="O1" t="s">
        <v>95</v>
      </c>
      <c r="P1" t="s">
        <v>3</v>
      </c>
      <c r="Q1" t="s">
        <v>96</v>
      </c>
      <c r="R1" t="s">
        <v>97</v>
      </c>
      <c r="S1" t="s">
        <v>4</v>
      </c>
      <c r="T1" t="s">
        <v>98</v>
      </c>
      <c r="U1" t="s">
        <v>99</v>
      </c>
      <c r="V1" t="s">
        <v>100</v>
      </c>
      <c r="W1" t="s">
        <v>101</v>
      </c>
      <c r="X1" t="s">
        <v>102</v>
      </c>
      <c r="Y1" t="s">
        <v>103</v>
      </c>
      <c r="Z1" t="s">
        <v>5</v>
      </c>
      <c r="AA1" t="s">
        <v>104</v>
      </c>
      <c r="AB1" t="s">
        <v>6</v>
      </c>
    </row>
    <row r="2" spans="1:35" x14ac:dyDescent="0.2">
      <c r="A2" t="s">
        <v>105</v>
      </c>
      <c r="B2" t="s">
        <v>106</v>
      </c>
      <c r="C2">
        <v>1</v>
      </c>
      <c r="D2" t="s">
        <v>107</v>
      </c>
      <c r="E2">
        <v>11</v>
      </c>
      <c r="F2" t="s">
        <v>7</v>
      </c>
      <c r="G2">
        <v>1</v>
      </c>
      <c r="H2">
        <v>410</v>
      </c>
      <c r="I2">
        <v>266</v>
      </c>
      <c r="J2">
        <v>64.88</v>
      </c>
      <c r="K2">
        <v>144</v>
      </c>
      <c r="L2">
        <v>35.119999999999997</v>
      </c>
      <c r="M2">
        <v>3</v>
      </c>
      <c r="N2">
        <v>0.73</v>
      </c>
      <c r="O2">
        <v>2.08</v>
      </c>
      <c r="P2">
        <v>1</v>
      </c>
      <c r="Q2">
        <v>0.24</v>
      </c>
      <c r="R2">
        <v>0.69</v>
      </c>
      <c r="S2">
        <v>140</v>
      </c>
      <c r="T2">
        <v>34.15</v>
      </c>
      <c r="U2">
        <v>97.22</v>
      </c>
      <c r="V2">
        <v>1</v>
      </c>
      <c r="W2" t="s">
        <v>108</v>
      </c>
      <c r="X2" t="s">
        <v>8</v>
      </c>
      <c r="Y2" t="s">
        <v>9</v>
      </c>
      <c r="Z2">
        <v>67</v>
      </c>
      <c r="AA2">
        <v>16.34</v>
      </c>
      <c r="AB2">
        <v>47.86</v>
      </c>
      <c r="AC2">
        <v>2</v>
      </c>
      <c r="AD2" t="s">
        <v>109</v>
      </c>
      <c r="AE2" t="s">
        <v>10</v>
      </c>
      <c r="AF2" t="s">
        <v>11</v>
      </c>
      <c r="AG2">
        <v>73</v>
      </c>
      <c r="AH2">
        <v>17.8</v>
      </c>
      <c r="AI2">
        <v>52.14</v>
      </c>
    </row>
    <row r="3" spans="1:35" x14ac:dyDescent="0.2">
      <c r="A3" t="s">
        <v>105</v>
      </c>
      <c r="B3" t="s">
        <v>106</v>
      </c>
      <c r="C3">
        <v>1</v>
      </c>
      <c r="D3" t="s">
        <v>107</v>
      </c>
      <c r="E3">
        <v>11</v>
      </c>
      <c r="F3" t="s">
        <v>7</v>
      </c>
      <c r="G3">
        <v>2</v>
      </c>
      <c r="H3">
        <v>253</v>
      </c>
      <c r="I3">
        <v>158</v>
      </c>
      <c r="J3">
        <v>62.45</v>
      </c>
      <c r="K3">
        <v>95</v>
      </c>
      <c r="L3">
        <v>37.549999999999997</v>
      </c>
      <c r="M3">
        <v>10</v>
      </c>
      <c r="N3">
        <v>3.95</v>
      </c>
      <c r="O3">
        <v>10.53</v>
      </c>
      <c r="P3">
        <v>0</v>
      </c>
      <c r="Q3">
        <v>0</v>
      </c>
      <c r="R3">
        <v>0</v>
      </c>
      <c r="S3">
        <v>85</v>
      </c>
      <c r="T3">
        <v>33.6</v>
      </c>
      <c r="U3">
        <v>89.47</v>
      </c>
      <c r="V3">
        <v>1</v>
      </c>
      <c r="W3" t="s">
        <v>108</v>
      </c>
      <c r="X3" t="s">
        <v>8</v>
      </c>
      <c r="Y3" t="s">
        <v>9</v>
      </c>
      <c r="Z3">
        <v>44</v>
      </c>
      <c r="AA3">
        <v>17.39</v>
      </c>
      <c r="AB3">
        <v>51.76</v>
      </c>
      <c r="AC3">
        <v>2</v>
      </c>
      <c r="AD3" t="s">
        <v>109</v>
      </c>
      <c r="AE3" t="s">
        <v>10</v>
      </c>
      <c r="AF3" t="s">
        <v>11</v>
      </c>
      <c r="AG3">
        <v>41</v>
      </c>
      <c r="AH3">
        <v>16.21</v>
      </c>
      <c r="AI3">
        <v>48.24</v>
      </c>
    </row>
  </sheetData>
  <sheetProtection sheet="1" objects="1" scenarios="1"/>
  <pageMargins left="0.78749999999999998" right="0.78749999999999998" top="1.0249999999999999" bottom="1.0249999999999999" header="0.78749999999999998" footer="0.78749999999999998"/>
  <pageSetup paperSize="0" scale="0" orientation="portrait" usePrinterDefaults="0" useFirstPageNumber="1" horizontalDpi="0" verticalDpi="0" copies="0"/>
  <headerFooter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>
    <pageSetUpPr fitToPage="1"/>
  </sheetPr>
  <dimension ref="A1:Q19"/>
  <sheetViews>
    <sheetView topLeftCell="C1" zoomScale="90" zoomScaleNormal="90" workbookViewId="0">
      <selection activeCell="F1" sqref="F1"/>
    </sheetView>
  </sheetViews>
  <sheetFormatPr baseColWidth="10" defaultRowHeight="12.75" x14ac:dyDescent="0.2"/>
  <cols>
    <col min="1" max="2" width="8.42578125" hidden="1" customWidth="1"/>
    <col min="3" max="3" width="19" customWidth="1"/>
    <col min="4" max="4" width="8.140625" style="2" customWidth="1"/>
    <col min="5" max="6" width="8.7109375" customWidth="1"/>
    <col min="7" max="7" width="11" customWidth="1"/>
    <col min="8" max="8" width="11.5703125" customWidth="1"/>
    <col min="9" max="9" width="9.140625" customWidth="1"/>
    <col min="10" max="10" width="11.5703125" customWidth="1"/>
    <col min="11" max="11" width="8.5703125" customWidth="1"/>
    <col min="12" max="12" width="9.28515625" customWidth="1"/>
    <col min="13" max="16" width="11" customWidth="1"/>
    <col min="17" max="18" width="0" hidden="1" customWidth="1"/>
  </cols>
  <sheetData>
    <row r="1" spans="1:17" ht="19.5" x14ac:dyDescent="0.25">
      <c r="C1" s="1" t="s">
        <v>44</v>
      </c>
      <c r="F1" s="3" t="s">
        <v>113</v>
      </c>
    </row>
    <row r="2" spans="1:17" ht="13.5" thickBot="1" x14ac:dyDescent="0.25">
      <c r="C2" s="4" t="s">
        <v>45</v>
      </c>
    </row>
    <row r="3" spans="1:17" s="2" customFormat="1" ht="25.5" customHeight="1" x14ac:dyDescent="0.2">
      <c r="C3" s="5">
        <f ca="1">NOW()</f>
        <v>42865.430502083334</v>
      </c>
      <c r="M3" s="61" t="s">
        <v>9</v>
      </c>
      <c r="N3" s="62" t="s">
        <v>8</v>
      </c>
      <c r="O3" s="61" t="s">
        <v>11</v>
      </c>
      <c r="P3" s="63" t="s">
        <v>10</v>
      </c>
    </row>
    <row r="4" spans="1:17" ht="24.75" thickBot="1" x14ac:dyDescent="0.25">
      <c r="A4" s="6" t="s">
        <v>46</v>
      </c>
      <c r="B4" s="6" t="s">
        <v>47</v>
      </c>
      <c r="C4" s="7" t="s">
        <v>48</v>
      </c>
      <c r="D4" s="8" t="s">
        <v>49</v>
      </c>
      <c r="E4" s="7" t="s">
        <v>0</v>
      </c>
      <c r="F4" s="7" t="s">
        <v>50</v>
      </c>
      <c r="G4" s="7" t="s">
        <v>1</v>
      </c>
      <c r="H4" s="7" t="s">
        <v>51</v>
      </c>
      <c r="I4" s="7" t="s">
        <v>2</v>
      </c>
      <c r="J4" s="7" t="s">
        <v>43</v>
      </c>
      <c r="K4" s="7" t="s">
        <v>3</v>
      </c>
      <c r="L4" s="7" t="s">
        <v>4</v>
      </c>
      <c r="M4" s="69" t="s">
        <v>5</v>
      </c>
      <c r="N4" s="70" t="s">
        <v>6</v>
      </c>
      <c r="O4" s="69" t="s">
        <v>5</v>
      </c>
      <c r="P4" s="71" t="s">
        <v>6</v>
      </c>
    </row>
    <row r="5" spans="1:17" s="35" customFormat="1" ht="15" x14ac:dyDescent="0.25">
      <c r="A5" s="38">
        <v>1</v>
      </c>
      <c r="B5" s="39" t="s">
        <v>52</v>
      </c>
      <c r="C5" s="40" t="s">
        <v>33</v>
      </c>
      <c r="D5" s="41"/>
      <c r="E5" s="43">
        <f>SUM(E6)</f>
        <v>844</v>
      </c>
      <c r="F5" s="43">
        <f>SUM(F6)</f>
        <v>416</v>
      </c>
      <c r="G5" s="43">
        <f>SUM(G6)</f>
        <v>428</v>
      </c>
      <c r="H5" s="44">
        <f t="shared" ref="H5" si="0">G5/E5</f>
        <v>0.50710900473933651</v>
      </c>
      <c r="I5" s="43">
        <f>SUM(I6)</f>
        <v>13</v>
      </c>
      <c r="J5" s="45">
        <f t="shared" ref="J5:J6" si="1">I5/E5</f>
        <v>1.5402843601895734E-2</v>
      </c>
      <c r="K5" s="43">
        <f>SUM(K6)</f>
        <v>7</v>
      </c>
      <c r="L5" s="46">
        <f>SUM(L6)</f>
        <v>408</v>
      </c>
      <c r="M5" s="40">
        <f>SUM(M6)</f>
        <v>207</v>
      </c>
      <c r="N5" s="58">
        <f>M5/$L5</f>
        <v>0.50735294117647056</v>
      </c>
      <c r="O5" s="40">
        <f>SUM(O6)</f>
        <v>201</v>
      </c>
      <c r="P5" s="58">
        <f>O5/$L5</f>
        <v>0.49264705882352944</v>
      </c>
      <c r="Q5" s="35">
        <f t="shared" ref="Q5:Q6" si="2">IF(AND(NOT(ISBLANK($L5)),NOT(ISBLANK($D5))),$E5,0)</f>
        <v>0</v>
      </c>
    </row>
    <row r="6" spans="1:17" s="9" customFormat="1" ht="21.75" thickBot="1" x14ac:dyDescent="0.6">
      <c r="B6" s="10"/>
      <c r="C6" s="53" t="s">
        <v>60</v>
      </c>
      <c r="D6" s="54">
        <v>1</v>
      </c>
      <c r="E6" s="55">
        <f>IMPORT5!H2</f>
        <v>844</v>
      </c>
      <c r="F6" s="55">
        <f>IMPORT5!I2</f>
        <v>416</v>
      </c>
      <c r="G6" s="55">
        <f>IMPORT5!K2</f>
        <v>428</v>
      </c>
      <c r="H6" s="55">
        <v>33.61</v>
      </c>
      <c r="I6" s="55">
        <f>IMPORT5!M2</f>
        <v>13</v>
      </c>
      <c r="J6" s="59">
        <f t="shared" si="1"/>
        <v>1.5402843601895734E-2</v>
      </c>
      <c r="K6" s="55">
        <f>IMPORT5!P2</f>
        <v>7</v>
      </c>
      <c r="L6" s="56">
        <f>IMPORT5!S2</f>
        <v>408</v>
      </c>
      <c r="M6" s="53">
        <f>IMPORT5!Z2</f>
        <v>207</v>
      </c>
      <c r="N6" s="60">
        <f>M6/L6</f>
        <v>0.50735294117647056</v>
      </c>
      <c r="O6" s="53">
        <f>IMPORT5!AG2</f>
        <v>201</v>
      </c>
      <c r="P6" s="60">
        <f>O6/L6</f>
        <v>0.49264705882352944</v>
      </c>
      <c r="Q6" s="9">
        <f t="shared" si="2"/>
        <v>844</v>
      </c>
    </row>
    <row r="7" spans="1:17" ht="13.5" thickBot="1" x14ac:dyDescent="0.25">
      <c r="C7" s="11"/>
      <c r="D7" s="12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>
        <f>SUM(Q5:Q6)</f>
        <v>844</v>
      </c>
    </row>
    <row r="8" spans="1:17" ht="13.5" thickBot="1" x14ac:dyDescent="0.25"/>
    <row r="9" spans="1:17" s="2" customFormat="1" x14ac:dyDescent="0.2">
      <c r="M9" s="13" t="str">
        <f>M3</f>
        <v>Emmanuel</v>
      </c>
      <c r="N9" s="14" t="str">
        <f>N3</f>
        <v>MACRON</v>
      </c>
      <c r="O9" s="13" t="str">
        <f>O3</f>
        <v>Marine</v>
      </c>
      <c r="P9" s="14" t="str">
        <f>P3</f>
        <v>LE PEN</v>
      </c>
    </row>
    <row r="10" spans="1:17" s="18" customFormat="1" ht="36.75" thickBot="1" x14ac:dyDescent="0.25">
      <c r="C10" s="15" t="s">
        <v>79</v>
      </c>
      <c r="D10" s="8" t="s">
        <v>80</v>
      </c>
      <c r="E10" s="15" t="s">
        <v>0</v>
      </c>
      <c r="F10" s="15" t="s">
        <v>81</v>
      </c>
      <c r="G10" s="15" t="s">
        <v>1</v>
      </c>
      <c r="H10" s="15" t="s">
        <v>51</v>
      </c>
      <c r="I10" s="15" t="s">
        <v>2</v>
      </c>
      <c r="J10" s="15" t="s">
        <v>43</v>
      </c>
      <c r="K10" s="15" t="s">
        <v>3</v>
      </c>
      <c r="L10" s="15" t="s">
        <v>4</v>
      </c>
      <c r="M10" s="16" t="s">
        <v>5</v>
      </c>
      <c r="N10" s="17" t="s">
        <v>6</v>
      </c>
      <c r="O10" s="16" t="s">
        <v>5</v>
      </c>
      <c r="P10" s="17" t="s">
        <v>6</v>
      </c>
    </row>
    <row r="11" spans="1:17" s="27" customFormat="1" ht="25.5" customHeight="1" thickBot="1" x14ac:dyDescent="0.25">
      <c r="C11" s="19" t="s">
        <v>33</v>
      </c>
      <c r="D11" s="20">
        <f>COUNTA(D5:D6)</f>
        <v>1</v>
      </c>
      <c r="E11" s="20">
        <f t="shared" ref="E11:P11" si="3">E5</f>
        <v>844</v>
      </c>
      <c r="F11" s="20">
        <f t="shared" si="3"/>
        <v>416</v>
      </c>
      <c r="G11" s="20">
        <f t="shared" si="3"/>
        <v>428</v>
      </c>
      <c r="H11" s="21">
        <f t="shared" si="3"/>
        <v>0.50710900473933651</v>
      </c>
      <c r="I11" s="22">
        <f t="shared" si="3"/>
        <v>13</v>
      </c>
      <c r="J11" s="21">
        <f t="shared" si="3"/>
        <v>1.5402843601895734E-2</v>
      </c>
      <c r="K11" s="20">
        <f t="shared" si="3"/>
        <v>7</v>
      </c>
      <c r="L11" s="20">
        <f t="shared" si="3"/>
        <v>408</v>
      </c>
      <c r="M11" s="23">
        <f t="shared" si="3"/>
        <v>207</v>
      </c>
      <c r="N11" s="24">
        <f t="shared" si="3"/>
        <v>0.50735294117647056</v>
      </c>
      <c r="O11" s="25">
        <f t="shared" si="3"/>
        <v>201</v>
      </c>
      <c r="P11" s="26">
        <f t="shared" si="3"/>
        <v>0.49264705882352944</v>
      </c>
    </row>
    <row r="13" spans="1:17" x14ac:dyDescent="0.2">
      <c r="F13" s="28" t="s">
        <v>82</v>
      </c>
      <c r="G13" s="29">
        <f>(236-COUNTBLANK(G5:G6))/236</f>
        <v>1</v>
      </c>
      <c r="I13" s="30"/>
      <c r="J13" s="30"/>
    </row>
    <row r="14" spans="1:17" x14ac:dyDescent="0.2">
      <c r="F14" s="28" t="s">
        <v>83</v>
      </c>
      <c r="G14" s="31">
        <f>Q7/E11</f>
        <v>1</v>
      </c>
      <c r="I14" s="32"/>
      <c r="J14" s="32"/>
    </row>
    <row r="15" spans="1:17" x14ac:dyDescent="0.2">
      <c r="I15" s="33"/>
      <c r="J15" s="33"/>
    </row>
    <row r="17" spans="11:12" x14ac:dyDescent="0.2">
      <c r="K17" s="30"/>
      <c r="L17" s="30"/>
    </row>
    <row r="18" spans="11:12" x14ac:dyDescent="0.2">
      <c r="K18" s="32"/>
      <c r="L18" s="32"/>
    </row>
    <row r="19" spans="11:12" x14ac:dyDescent="0.2">
      <c r="K19" s="34"/>
      <c r="L19" s="34"/>
    </row>
  </sheetData>
  <pageMargins left="0.7" right="0.7" top="0.75" bottom="0.75" header="0.3" footer="0.3"/>
  <pageSetup paperSize="9" scale="5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"/>
  <sheetViews>
    <sheetView topLeftCell="N1" workbookViewId="0">
      <selection activeCell="G1" sqref="G1"/>
    </sheetView>
  </sheetViews>
  <sheetFormatPr baseColWidth="10" defaultRowHeight="12.75" x14ac:dyDescent="0.2"/>
  <sheetData>
    <row r="1" spans="1:35" x14ac:dyDescent="0.2">
      <c r="A1" t="s">
        <v>84</v>
      </c>
      <c r="B1" t="s">
        <v>85</v>
      </c>
      <c r="C1" t="s">
        <v>86</v>
      </c>
      <c r="D1" t="s">
        <v>87</v>
      </c>
      <c r="E1" t="s">
        <v>88</v>
      </c>
      <c r="F1" t="s">
        <v>89</v>
      </c>
      <c r="G1" t="s">
        <v>90</v>
      </c>
      <c r="H1" t="s">
        <v>0</v>
      </c>
      <c r="I1" t="s">
        <v>91</v>
      </c>
      <c r="J1" t="s">
        <v>92</v>
      </c>
      <c r="K1" t="s">
        <v>1</v>
      </c>
      <c r="L1" t="s">
        <v>93</v>
      </c>
      <c r="M1" t="s">
        <v>2</v>
      </c>
      <c r="N1" t="s">
        <v>94</v>
      </c>
      <c r="O1" t="s">
        <v>95</v>
      </c>
      <c r="P1" t="s">
        <v>3</v>
      </c>
      <c r="Q1" t="s">
        <v>96</v>
      </c>
      <c r="R1" t="s">
        <v>97</v>
      </c>
      <c r="S1" t="s">
        <v>4</v>
      </c>
      <c r="T1" t="s">
        <v>98</v>
      </c>
      <c r="U1" t="s">
        <v>99</v>
      </c>
      <c r="V1" t="s">
        <v>100</v>
      </c>
      <c r="W1" t="s">
        <v>101</v>
      </c>
      <c r="X1" t="s">
        <v>102</v>
      </c>
      <c r="Y1" t="s">
        <v>103</v>
      </c>
      <c r="Z1" t="s">
        <v>5</v>
      </c>
      <c r="AA1" t="s">
        <v>104</v>
      </c>
      <c r="AB1" t="s">
        <v>6</v>
      </c>
    </row>
    <row r="2" spans="1:35" x14ac:dyDescent="0.2">
      <c r="A2" t="s">
        <v>105</v>
      </c>
      <c r="B2" t="s">
        <v>106</v>
      </c>
      <c r="C2">
        <v>1</v>
      </c>
      <c r="D2" t="s">
        <v>107</v>
      </c>
      <c r="E2">
        <v>20</v>
      </c>
      <c r="F2" t="s">
        <v>15</v>
      </c>
      <c r="G2">
        <v>1</v>
      </c>
      <c r="H2">
        <v>1063</v>
      </c>
      <c r="I2">
        <v>578</v>
      </c>
      <c r="J2">
        <v>54.37</v>
      </c>
      <c r="K2">
        <v>485</v>
      </c>
      <c r="L2">
        <v>45.63</v>
      </c>
      <c r="M2">
        <v>0</v>
      </c>
      <c r="N2">
        <v>0</v>
      </c>
      <c r="O2">
        <v>0</v>
      </c>
      <c r="P2">
        <v>15</v>
      </c>
      <c r="Q2">
        <v>1.41</v>
      </c>
      <c r="R2">
        <v>3.09</v>
      </c>
      <c r="S2">
        <v>470</v>
      </c>
      <c r="T2">
        <v>44.21</v>
      </c>
      <c r="U2">
        <v>96.91</v>
      </c>
      <c r="V2">
        <v>1</v>
      </c>
      <c r="W2" t="s">
        <v>108</v>
      </c>
      <c r="X2" t="s">
        <v>8</v>
      </c>
      <c r="Y2" t="s">
        <v>9</v>
      </c>
      <c r="Z2">
        <v>231</v>
      </c>
      <c r="AA2">
        <v>21.73</v>
      </c>
      <c r="AB2">
        <v>49.15</v>
      </c>
      <c r="AC2">
        <v>2</v>
      </c>
      <c r="AD2" t="s">
        <v>109</v>
      </c>
      <c r="AE2" t="s">
        <v>10</v>
      </c>
      <c r="AF2" t="s">
        <v>11</v>
      </c>
      <c r="AG2">
        <v>239</v>
      </c>
      <c r="AH2">
        <v>22.48</v>
      </c>
      <c r="AI2">
        <v>50.85</v>
      </c>
    </row>
    <row r="3" spans="1:35" x14ac:dyDescent="0.2">
      <c r="A3" t="s">
        <v>105</v>
      </c>
      <c r="B3" t="s">
        <v>106</v>
      </c>
      <c r="C3">
        <v>1</v>
      </c>
      <c r="D3" t="s">
        <v>107</v>
      </c>
      <c r="E3">
        <v>20</v>
      </c>
      <c r="F3" t="s">
        <v>15</v>
      </c>
      <c r="G3">
        <v>2</v>
      </c>
      <c r="H3">
        <v>156</v>
      </c>
      <c r="I3">
        <v>77</v>
      </c>
      <c r="J3">
        <v>49.36</v>
      </c>
      <c r="K3">
        <v>79</v>
      </c>
      <c r="L3">
        <v>50.64</v>
      </c>
      <c r="M3">
        <v>0</v>
      </c>
      <c r="N3">
        <v>0</v>
      </c>
      <c r="O3">
        <v>0</v>
      </c>
      <c r="P3">
        <v>4</v>
      </c>
      <c r="Q3">
        <v>2.56</v>
      </c>
      <c r="R3">
        <v>5.0599999999999996</v>
      </c>
      <c r="S3">
        <v>75</v>
      </c>
      <c r="T3">
        <v>48.08</v>
      </c>
      <c r="U3">
        <v>94.94</v>
      </c>
      <c r="V3">
        <v>1</v>
      </c>
      <c r="W3" t="s">
        <v>108</v>
      </c>
      <c r="X3" t="s">
        <v>8</v>
      </c>
      <c r="Y3" t="s">
        <v>9</v>
      </c>
      <c r="Z3">
        <v>37</v>
      </c>
      <c r="AA3">
        <v>23.72</v>
      </c>
      <c r="AB3">
        <v>49.33</v>
      </c>
      <c r="AC3">
        <v>2</v>
      </c>
      <c r="AD3" t="s">
        <v>109</v>
      </c>
      <c r="AE3" t="s">
        <v>10</v>
      </c>
      <c r="AF3" t="s">
        <v>11</v>
      </c>
      <c r="AG3">
        <v>38</v>
      </c>
      <c r="AH3">
        <v>24.36</v>
      </c>
      <c r="AI3">
        <v>50.67</v>
      </c>
    </row>
    <row r="4" spans="1:35" x14ac:dyDescent="0.2">
      <c r="A4" t="s">
        <v>105</v>
      </c>
      <c r="B4" t="s">
        <v>106</v>
      </c>
      <c r="C4">
        <v>1</v>
      </c>
      <c r="D4" t="s">
        <v>107</v>
      </c>
      <c r="E4">
        <v>20</v>
      </c>
      <c r="F4" t="s">
        <v>15</v>
      </c>
      <c r="G4">
        <v>3</v>
      </c>
      <c r="H4">
        <v>55</v>
      </c>
      <c r="I4">
        <v>23</v>
      </c>
      <c r="J4">
        <v>41.82</v>
      </c>
      <c r="K4">
        <v>32</v>
      </c>
      <c r="L4">
        <v>58.18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32</v>
      </c>
      <c r="T4">
        <v>58.18</v>
      </c>
      <c r="U4">
        <v>100</v>
      </c>
      <c r="V4">
        <v>1</v>
      </c>
      <c r="W4" t="s">
        <v>108</v>
      </c>
      <c r="X4" t="s">
        <v>8</v>
      </c>
      <c r="Y4" t="s">
        <v>9</v>
      </c>
      <c r="Z4">
        <v>23</v>
      </c>
      <c r="AA4">
        <v>41.82</v>
      </c>
      <c r="AB4">
        <v>71.88</v>
      </c>
      <c r="AC4">
        <v>2</v>
      </c>
      <c r="AD4" t="s">
        <v>109</v>
      </c>
      <c r="AE4" t="s">
        <v>10</v>
      </c>
      <c r="AF4" t="s">
        <v>11</v>
      </c>
      <c r="AG4">
        <v>9</v>
      </c>
      <c r="AH4">
        <v>16.36</v>
      </c>
      <c r="AI4">
        <v>28.13</v>
      </c>
    </row>
  </sheetData>
  <sheetProtection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5">
    <pageSetUpPr fitToPage="1"/>
  </sheetPr>
  <dimension ref="A1:Q21"/>
  <sheetViews>
    <sheetView topLeftCell="C1" zoomScale="90" zoomScaleNormal="90" workbookViewId="0">
      <selection activeCell="F1" sqref="F1"/>
    </sheetView>
  </sheetViews>
  <sheetFormatPr baseColWidth="10" defaultRowHeight="12.75" x14ac:dyDescent="0.2"/>
  <cols>
    <col min="1" max="2" width="8.42578125" hidden="1" customWidth="1"/>
    <col min="3" max="3" width="19" customWidth="1"/>
    <col min="4" max="4" width="8.140625" style="2" customWidth="1"/>
    <col min="5" max="6" width="8.7109375" customWidth="1"/>
    <col min="7" max="7" width="11" customWidth="1"/>
    <col min="8" max="8" width="11.5703125" customWidth="1"/>
    <col min="9" max="9" width="9.140625" customWidth="1"/>
    <col min="10" max="10" width="11.5703125" customWidth="1"/>
    <col min="11" max="11" width="8.5703125" customWidth="1"/>
    <col min="12" max="12" width="9.28515625" customWidth="1"/>
    <col min="13" max="16" width="11" customWidth="1"/>
    <col min="17" max="18" width="0" hidden="1" customWidth="1"/>
  </cols>
  <sheetData>
    <row r="1" spans="1:17" ht="19.5" x14ac:dyDescent="0.25">
      <c r="C1" s="1" t="s">
        <v>44</v>
      </c>
      <c r="F1" s="3" t="s">
        <v>113</v>
      </c>
    </row>
    <row r="2" spans="1:17" ht="13.5" thickBot="1" x14ac:dyDescent="0.25">
      <c r="C2" s="4" t="s">
        <v>45</v>
      </c>
    </row>
    <row r="3" spans="1:17" s="2" customFormat="1" ht="25.5" customHeight="1" x14ac:dyDescent="0.2">
      <c r="C3" s="5">
        <f ca="1">NOW()</f>
        <v>42865.430502083334</v>
      </c>
      <c r="M3" s="61" t="s">
        <v>9</v>
      </c>
      <c r="N3" s="62" t="s">
        <v>8</v>
      </c>
      <c r="O3" s="61" t="s">
        <v>11</v>
      </c>
      <c r="P3" s="63" t="s">
        <v>10</v>
      </c>
    </row>
    <row r="4" spans="1:17" ht="24.75" thickBot="1" x14ac:dyDescent="0.25">
      <c r="A4" s="6" t="s">
        <v>46</v>
      </c>
      <c r="B4" s="6" t="s">
        <v>47</v>
      </c>
      <c r="C4" s="7" t="s">
        <v>48</v>
      </c>
      <c r="D4" s="8" t="s">
        <v>49</v>
      </c>
      <c r="E4" s="7" t="s">
        <v>0</v>
      </c>
      <c r="F4" s="7" t="s">
        <v>50</v>
      </c>
      <c r="G4" s="7" t="s">
        <v>1</v>
      </c>
      <c r="H4" s="7" t="s">
        <v>51</v>
      </c>
      <c r="I4" s="7" t="s">
        <v>2</v>
      </c>
      <c r="J4" s="7" t="s">
        <v>43</v>
      </c>
      <c r="K4" s="7" t="s">
        <v>3</v>
      </c>
      <c r="L4" s="7" t="s">
        <v>4</v>
      </c>
      <c r="M4" s="69" t="s">
        <v>5</v>
      </c>
      <c r="N4" s="70" t="s">
        <v>6</v>
      </c>
      <c r="O4" s="69" t="s">
        <v>5</v>
      </c>
      <c r="P4" s="71" t="s">
        <v>6</v>
      </c>
    </row>
    <row r="5" spans="1:17" s="35" customFormat="1" ht="15" x14ac:dyDescent="0.25">
      <c r="A5" s="38">
        <v>1</v>
      </c>
      <c r="B5" s="39" t="s">
        <v>52</v>
      </c>
      <c r="C5" s="40" t="s">
        <v>34</v>
      </c>
      <c r="D5" s="41"/>
      <c r="E5" s="43">
        <f>SUM(E6:E8)</f>
        <v>1274</v>
      </c>
      <c r="F5" s="43">
        <f>SUM(F6:F8)</f>
        <v>678</v>
      </c>
      <c r="G5" s="43">
        <f>SUM(G6:G8)</f>
        <v>596</v>
      </c>
      <c r="H5" s="44">
        <f t="shared" ref="H5:H8" si="0">G5/E5</f>
        <v>0.46781789638932497</v>
      </c>
      <c r="I5" s="43">
        <f>SUM(I6:I8)</f>
        <v>0</v>
      </c>
      <c r="J5" s="45">
        <f t="shared" ref="J5:J8" si="1">I5/E5</f>
        <v>0</v>
      </c>
      <c r="K5" s="43">
        <f>SUM(K6:K8)</f>
        <v>19</v>
      </c>
      <c r="L5" s="46">
        <f>SUM(L6:L8)</f>
        <v>577</v>
      </c>
      <c r="M5" s="40">
        <f>SUM(M6:M8)</f>
        <v>291</v>
      </c>
      <c r="N5" s="58">
        <f>M5/$L5</f>
        <v>0.50433275563258229</v>
      </c>
      <c r="O5" s="40">
        <f>SUM(O6:O8)</f>
        <v>286</v>
      </c>
      <c r="P5" s="58">
        <f>O5/$L5</f>
        <v>0.49566724436741766</v>
      </c>
      <c r="Q5" s="35">
        <f t="shared" ref="Q5:Q8" si="2">IF(AND(NOT(ISBLANK($L5)),NOT(ISBLANK($D5))),$E5,0)</f>
        <v>0</v>
      </c>
    </row>
    <row r="6" spans="1:17" s="9" customFormat="1" ht="21" x14ac:dyDescent="0.55000000000000004">
      <c r="B6" s="10"/>
      <c r="C6" s="47" t="s">
        <v>15</v>
      </c>
      <c r="D6" s="48">
        <v>1</v>
      </c>
      <c r="E6" s="49">
        <f>IMPORT6!H2</f>
        <v>1063</v>
      </c>
      <c r="F6" s="49">
        <f>IMPORT6!I2</f>
        <v>578</v>
      </c>
      <c r="G6" s="49">
        <f>IMPORT6!K2</f>
        <v>485</v>
      </c>
      <c r="H6" s="36">
        <f t="shared" si="0"/>
        <v>0.45625587958607716</v>
      </c>
      <c r="I6" s="49">
        <f>IMPORT6!M2</f>
        <v>0</v>
      </c>
      <c r="J6" s="36">
        <f t="shared" si="1"/>
        <v>0</v>
      </c>
      <c r="K6" s="49">
        <f>IMPORT6!P2</f>
        <v>15</v>
      </c>
      <c r="L6" s="51">
        <f>IMPORT6!S2</f>
        <v>470</v>
      </c>
      <c r="M6" s="47">
        <f>IMPORT6!Z2</f>
        <v>231</v>
      </c>
      <c r="N6" s="57">
        <f>M6/L6</f>
        <v>0.49148936170212765</v>
      </c>
      <c r="O6" s="47">
        <f>IMPORT6!AG2</f>
        <v>239</v>
      </c>
      <c r="P6" s="57">
        <f>O6/L6</f>
        <v>0.50851063829787235</v>
      </c>
      <c r="Q6" s="9">
        <f t="shared" si="2"/>
        <v>1063</v>
      </c>
    </row>
    <row r="7" spans="1:17" s="9" customFormat="1" ht="21" x14ac:dyDescent="0.55000000000000004">
      <c r="B7" s="10"/>
      <c r="C7" s="47" t="s">
        <v>61</v>
      </c>
      <c r="D7" s="48">
        <v>2</v>
      </c>
      <c r="E7" s="49">
        <f>IMPORT6!H3</f>
        <v>156</v>
      </c>
      <c r="F7" s="49">
        <f>IMPORT6!I3</f>
        <v>77</v>
      </c>
      <c r="G7" s="49">
        <f>IMPORT6!K3</f>
        <v>79</v>
      </c>
      <c r="H7" s="36">
        <f t="shared" si="0"/>
        <v>0.50641025641025639</v>
      </c>
      <c r="I7" s="49">
        <f>IMPORT6!M3</f>
        <v>0</v>
      </c>
      <c r="J7" s="36">
        <f t="shared" si="1"/>
        <v>0</v>
      </c>
      <c r="K7" s="49">
        <f>IMPORT6!P3</f>
        <v>4</v>
      </c>
      <c r="L7" s="51">
        <f>IMPORT6!S3</f>
        <v>75</v>
      </c>
      <c r="M7" s="47">
        <f>IMPORT6!Z3</f>
        <v>37</v>
      </c>
      <c r="N7" s="57">
        <f>M7/L7</f>
        <v>0.49333333333333335</v>
      </c>
      <c r="O7" s="47">
        <f>IMPORT6!AG3</f>
        <v>38</v>
      </c>
      <c r="P7" s="57">
        <f>O7/L7</f>
        <v>0.50666666666666671</v>
      </c>
      <c r="Q7" s="9">
        <f t="shared" si="2"/>
        <v>156</v>
      </c>
    </row>
    <row r="8" spans="1:17" s="9" customFormat="1" ht="21.75" thickBot="1" x14ac:dyDescent="0.6">
      <c r="B8" s="10"/>
      <c r="C8" s="53" t="s">
        <v>62</v>
      </c>
      <c r="D8" s="54">
        <v>3</v>
      </c>
      <c r="E8" s="55">
        <f>IMPORT6!H4</f>
        <v>55</v>
      </c>
      <c r="F8" s="55">
        <f>IMPORT6!I4</f>
        <v>23</v>
      </c>
      <c r="G8" s="55">
        <f>IMPORT6!K4</f>
        <v>32</v>
      </c>
      <c r="H8" s="59">
        <f t="shared" si="0"/>
        <v>0.58181818181818179</v>
      </c>
      <c r="I8" s="55">
        <f>IMPORT6!M4</f>
        <v>0</v>
      </c>
      <c r="J8" s="59">
        <f t="shared" si="1"/>
        <v>0</v>
      </c>
      <c r="K8" s="55">
        <f>IMPORT6!P4</f>
        <v>0</v>
      </c>
      <c r="L8" s="56">
        <f>IMPORT6!S4</f>
        <v>32</v>
      </c>
      <c r="M8" s="53">
        <f>IMPORT6!Z4</f>
        <v>23</v>
      </c>
      <c r="N8" s="60">
        <f>M8/L8</f>
        <v>0.71875</v>
      </c>
      <c r="O8" s="53">
        <f>IMPORT6!AG4</f>
        <v>9</v>
      </c>
      <c r="P8" s="60">
        <f>O8/L8</f>
        <v>0.28125</v>
      </c>
      <c r="Q8" s="9">
        <f t="shared" si="2"/>
        <v>55</v>
      </c>
    </row>
    <row r="9" spans="1:17" ht="13.5" thickBot="1" x14ac:dyDescent="0.25">
      <c r="C9" s="11"/>
      <c r="D9" s="12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>
        <f>SUM(Q5:Q8)</f>
        <v>1274</v>
      </c>
    </row>
    <row r="10" spans="1:17" ht="13.5" thickBot="1" x14ac:dyDescent="0.25"/>
    <row r="11" spans="1:17" s="2" customFormat="1" x14ac:dyDescent="0.2">
      <c r="M11" s="13" t="str">
        <f>M3</f>
        <v>Emmanuel</v>
      </c>
      <c r="N11" s="14" t="str">
        <f>N3</f>
        <v>MACRON</v>
      </c>
      <c r="O11" s="13" t="str">
        <f>O3</f>
        <v>Marine</v>
      </c>
      <c r="P11" s="14" t="str">
        <f>P3</f>
        <v>LE PEN</v>
      </c>
    </row>
    <row r="12" spans="1:17" s="18" customFormat="1" ht="36.75" thickBot="1" x14ac:dyDescent="0.25">
      <c r="C12" s="15" t="s">
        <v>79</v>
      </c>
      <c r="D12" s="8" t="s">
        <v>80</v>
      </c>
      <c r="E12" s="15" t="s">
        <v>0</v>
      </c>
      <c r="F12" s="15" t="s">
        <v>81</v>
      </c>
      <c r="G12" s="15" t="s">
        <v>1</v>
      </c>
      <c r="H12" s="15" t="s">
        <v>51</v>
      </c>
      <c r="I12" s="15" t="s">
        <v>2</v>
      </c>
      <c r="J12" s="15" t="s">
        <v>43</v>
      </c>
      <c r="K12" s="15" t="s">
        <v>3</v>
      </c>
      <c r="L12" s="15" t="s">
        <v>4</v>
      </c>
      <c r="M12" s="16" t="s">
        <v>5</v>
      </c>
      <c r="N12" s="17" t="s">
        <v>6</v>
      </c>
      <c r="O12" s="16" t="s">
        <v>5</v>
      </c>
      <c r="P12" s="17" t="s">
        <v>6</v>
      </c>
    </row>
    <row r="13" spans="1:17" s="27" customFormat="1" ht="25.5" customHeight="1" thickBot="1" x14ac:dyDescent="0.25">
      <c r="C13" s="19" t="s">
        <v>34</v>
      </c>
      <c r="D13" s="20">
        <f>COUNTA(D5:D8)</f>
        <v>3</v>
      </c>
      <c r="E13" s="20">
        <f t="shared" ref="E13:P13" si="3">E5</f>
        <v>1274</v>
      </c>
      <c r="F13" s="20">
        <f t="shared" si="3"/>
        <v>678</v>
      </c>
      <c r="G13" s="20">
        <f t="shared" si="3"/>
        <v>596</v>
      </c>
      <c r="H13" s="21">
        <f t="shared" si="3"/>
        <v>0.46781789638932497</v>
      </c>
      <c r="I13" s="22">
        <f t="shared" si="3"/>
        <v>0</v>
      </c>
      <c r="J13" s="21">
        <f t="shared" si="3"/>
        <v>0</v>
      </c>
      <c r="K13" s="20">
        <f t="shared" si="3"/>
        <v>19</v>
      </c>
      <c r="L13" s="20">
        <f t="shared" si="3"/>
        <v>577</v>
      </c>
      <c r="M13" s="23">
        <f t="shared" si="3"/>
        <v>291</v>
      </c>
      <c r="N13" s="24">
        <f t="shared" si="3"/>
        <v>0.50433275563258229</v>
      </c>
      <c r="O13" s="25">
        <f t="shared" si="3"/>
        <v>286</v>
      </c>
      <c r="P13" s="26">
        <f t="shared" si="3"/>
        <v>0.49566724436741766</v>
      </c>
    </row>
    <row r="15" spans="1:17" x14ac:dyDescent="0.2">
      <c r="F15" s="28" t="s">
        <v>82</v>
      </c>
      <c r="G15" s="29">
        <f>(236-COUNTBLANK(G5:G8))/236</f>
        <v>1</v>
      </c>
      <c r="I15" s="30"/>
      <c r="J15" s="30"/>
    </row>
    <row r="16" spans="1:17" x14ac:dyDescent="0.2">
      <c r="F16" s="28" t="s">
        <v>83</v>
      </c>
      <c r="G16" s="31">
        <f>Q9/E13</f>
        <v>1</v>
      </c>
      <c r="I16" s="32"/>
      <c r="J16" s="32"/>
    </row>
    <row r="17" spans="9:12" x14ac:dyDescent="0.2">
      <c r="I17" s="33"/>
      <c r="J17" s="33"/>
    </row>
    <row r="19" spans="9:12" x14ac:dyDescent="0.2">
      <c r="K19" s="30"/>
      <c r="L19" s="30"/>
    </row>
    <row r="20" spans="9:12" x14ac:dyDescent="0.2">
      <c r="K20" s="32"/>
      <c r="L20" s="32"/>
    </row>
    <row r="21" spans="9:12" x14ac:dyDescent="0.2">
      <c r="K21" s="34"/>
      <c r="L21" s="34"/>
    </row>
  </sheetData>
  <pageMargins left="0.7" right="0.7" top="0.75" bottom="0.75" header="0.3" footer="0.3"/>
  <pageSetup paperSize="9" scale="5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"/>
  <sheetViews>
    <sheetView topLeftCell="R1" workbookViewId="0">
      <selection activeCell="G1" sqref="G1"/>
    </sheetView>
  </sheetViews>
  <sheetFormatPr baseColWidth="10" defaultRowHeight="12.75" x14ac:dyDescent="0.2"/>
  <sheetData>
    <row r="1" spans="1:35" x14ac:dyDescent="0.2">
      <c r="A1" t="s">
        <v>84</v>
      </c>
      <c r="B1" t="s">
        <v>85</v>
      </c>
      <c r="C1" t="s">
        <v>86</v>
      </c>
      <c r="D1" t="s">
        <v>87</v>
      </c>
      <c r="E1" t="s">
        <v>88</v>
      </c>
      <c r="F1" t="s">
        <v>89</v>
      </c>
      <c r="G1" t="s">
        <v>90</v>
      </c>
      <c r="H1" t="s">
        <v>0</v>
      </c>
      <c r="I1" t="s">
        <v>91</v>
      </c>
      <c r="J1" t="s">
        <v>92</v>
      </c>
      <c r="K1" t="s">
        <v>1</v>
      </c>
      <c r="L1" t="s">
        <v>93</v>
      </c>
      <c r="M1" t="s">
        <v>2</v>
      </c>
      <c r="N1" t="s">
        <v>94</v>
      </c>
      <c r="O1" t="s">
        <v>95</v>
      </c>
      <c r="P1" t="s">
        <v>3</v>
      </c>
      <c r="Q1" t="s">
        <v>96</v>
      </c>
      <c r="R1" t="s">
        <v>97</v>
      </c>
      <c r="S1" t="s">
        <v>4</v>
      </c>
      <c r="T1" t="s">
        <v>98</v>
      </c>
      <c r="U1" t="s">
        <v>99</v>
      </c>
      <c r="V1" t="s">
        <v>100</v>
      </c>
      <c r="W1" t="s">
        <v>101</v>
      </c>
      <c r="X1" t="s">
        <v>102</v>
      </c>
      <c r="Y1" t="s">
        <v>103</v>
      </c>
      <c r="Z1" t="s">
        <v>5</v>
      </c>
      <c r="AA1" t="s">
        <v>104</v>
      </c>
      <c r="AB1" t="s">
        <v>6</v>
      </c>
    </row>
    <row r="2" spans="1:35" x14ac:dyDescent="0.2">
      <c r="A2" t="s">
        <v>105</v>
      </c>
      <c r="B2" t="s">
        <v>106</v>
      </c>
      <c r="C2">
        <v>1</v>
      </c>
      <c r="D2" t="s">
        <v>107</v>
      </c>
      <c r="E2">
        <v>21</v>
      </c>
      <c r="F2" t="s">
        <v>16</v>
      </c>
      <c r="G2">
        <v>1</v>
      </c>
      <c r="H2">
        <v>112</v>
      </c>
      <c r="I2">
        <v>33</v>
      </c>
      <c r="J2">
        <v>29.46</v>
      </c>
      <c r="K2">
        <v>79</v>
      </c>
      <c r="L2">
        <v>70.540000000000006</v>
      </c>
      <c r="M2">
        <v>1</v>
      </c>
      <c r="N2">
        <v>0.89</v>
      </c>
      <c r="O2">
        <v>1.27</v>
      </c>
      <c r="P2">
        <v>0</v>
      </c>
      <c r="Q2">
        <v>0</v>
      </c>
      <c r="R2">
        <v>0</v>
      </c>
      <c r="S2">
        <v>78</v>
      </c>
      <c r="T2">
        <v>69.64</v>
      </c>
      <c r="U2">
        <v>98.73</v>
      </c>
      <c r="V2">
        <v>1</v>
      </c>
      <c r="W2" t="s">
        <v>108</v>
      </c>
      <c r="X2" t="s">
        <v>8</v>
      </c>
      <c r="Y2" t="s">
        <v>9</v>
      </c>
      <c r="Z2">
        <v>66</v>
      </c>
      <c r="AA2">
        <v>58.93</v>
      </c>
      <c r="AB2">
        <v>84.62</v>
      </c>
      <c r="AC2">
        <v>2</v>
      </c>
      <c r="AD2" t="s">
        <v>109</v>
      </c>
      <c r="AE2" t="s">
        <v>10</v>
      </c>
      <c r="AF2" t="s">
        <v>11</v>
      </c>
      <c r="AG2">
        <v>12</v>
      </c>
      <c r="AH2">
        <v>10.71</v>
      </c>
      <c r="AI2">
        <v>15.38</v>
      </c>
    </row>
    <row r="3" spans="1:35" x14ac:dyDescent="0.2">
      <c r="A3" t="s">
        <v>105</v>
      </c>
      <c r="B3" t="s">
        <v>106</v>
      </c>
      <c r="C3">
        <v>1</v>
      </c>
      <c r="D3" t="s">
        <v>107</v>
      </c>
      <c r="E3">
        <v>21</v>
      </c>
      <c r="F3" t="s">
        <v>16</v>
      </c>
      <c r="G3">
        <v>2</v>
      </c>
      <c r="H3">
        <v>69</v>
      </c>
      <c r="I3">
        <v>37</v>
      </c>
      <c r="J3">
        <v>53.62</v>
      </c>
      <c r="K3">
        <v>32</v>
      </c>
      <c r="L3">
        <v>46.38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32</v>
      </c>
      <c r="T3">
        <v>46.38</v>
      </c>
      <c r="U3">
        <v>100</v>
      </c>
      <c r="V3">
        <v>1</v>
      </c>
      <c r="W3" t="s">
        <v>108</v>
      </c>
      <c r="X3" t="s">
        <v>8</v>
      </c>
      <c r="Y3" t="s">
        <v>9</v>
      </c>
      <c r="Z3">
        <v>16</v>
      </c>
      <c r="AA3">
        <v>23.19</v>
      </c>
      <c r="AB3">
        <v>50</v>
      </c>
      <c r="AC3">
        <v>2</v>
      </c>
      <c r="AD3" t="s">
        <v>109</v>
      </c>
      <c r="AE3" t="s">
        <v>10</v>
      </c>
      <c r="AF3" t="s">
        <v>11</v>
      </c>
      <c r="AG3">
        <v>16</v>
      </c>
      <c r="AH3">
        <v>23.19</v>
      </c>
      <c r="AI3">
        <v>50</v>
      </c>
    </row>
  </sheetData>
  <sheetProtection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6">
    <pageSetUpPr fitToPage="1"/>
  </sheetPr>
  <dimension ref="A1:Q20"/>
  <sheetViews>
    <sheetView topLeftCell="C1" zoomScale="90" zoomScaleNormal="90" workbookViewId="0">
      <selection activeCell="F1" sqref="F1"/>
    </sheetView>
  </sheetViews>
  <sheetFormatPr baseColWidth="10" defaultRowHeight="12.75" x14ac:dyDescent="0.2"/>
  <cols>
    <col min="1" max="2" width="8.42578125" hidden="1" customWidth="1"/>
    <col min="3" max="3" width="19" customWidth="1"/>
    <col min="4" max="4" width="8.140625" style="2" customWidth="1"/>
    <col min="5" max="6" width="8.7109375" customWidth="1"/>
    <col min="7" max="7" width="11" customWidth="1"/>
    <col min="8" max="8" width="11.5703125" customWidth="1"/>
    <col min="9" max="9" width="9.140625" customWidth="1"/>
    <col min="10" max="10" width="11.5703125" customWidth="1"/>
    <col min="11" max="11" width="8.5703125" customWidth="1"/>
    <col min="12" max="12" width="9.28515625" customWidth="1"/>
    <col min="13" max="16" width="11" customWidth="1"/>
    <col min="17" max="18" width="0" hidden="1" customWidth="1"/>
  </cols>
  <sheetData>
    <row r="1" spans="1:17" ht="19.5" x14ac:dyDescent="0.25">
      <c r="C1" s="1" t="s">
        <v>44</v>
      </c>
      <c r="F1" s="3" t="s">
        <v>113</v>
      </c>
    </row>
    <row r="2" spans="1:17" ht="13.5" thickBot="1" x14ac:dyDescent="0.25">
      <c r="C2" s="4" t="s">
        <v>45</v>
      </c>
    </row>
    <row r="3" spans="1:17" s="2" customFormat="1" ht="25.5" customHeight="1" x14ac:dyDescent="0.2">
      <c r="C3" s="5">
        <f ca="1">NOW()</f>
        <v>42865.430502083334</v>
      </c>
      <c r="M3" s="61" t="s">
        <v>9</v>
      </c>
      <c r="N3" s="62" t="s">
        <v>8</v>
      </c>
      <c r="O3" s="61" t="s">
        <v>11</v>
      </c>
      <c r="P3" s="63" t="s">
        <v>10</v>
      </c>
    </row>
    <row r="4" spans="1:17" ht="24.75" thickBot="1" x14ac:dyDescent="0.25">
      <c r="A4" s="6" t="s">
        <v>46</v>
      </c>
      <c r="B4" s="6" t="s">
        <v>47</v>
      </c>
      <c r="C4" s="7" t="s">
        <v>48</v>
      </c>
      <c r="D4" s="8" t="s">
        <v>49</v>
      </c>
      <c r="E4" s="7" t="s">
        <v>0</v>
      </c>
      <c r="F4" s="7" t="s">
        <v>50</v>
      </c>
      <c r="G4" s="7" t="s">
        <v>1</v>
      </c>
      <c r="H4" s="7" t="s">
        <v>51</v>
      </c>
      <c r="I4" s="7" t="s">
        <v>2</v>
      </c>
      <c r="J4" s="7" t="s">
        <v>43</v>
      </c>
      <c r="K4" s="7" t="s">
        <v>3</v>
      </c>
      <c r="L4" s="7" t="s">
        <v>4</v>
      </c>
      <c r="M4" s="69" t="s">
        <v>5</v>
      </c>
      <c r="N4" s="70" t="s">
        <v>6</v>
      </c>
      <c r="O4" s="69" t="s">
        <v>5</v>
      </c>
      <c r="P4" s="71" t="s">
        <v>6</v>
      </c>
    </row>
    <row r="5" spans="1:17" s="35" customFormat="1" ht="15" x14ac:dyDescent="0.25">
      <c r="A5" s="38">
        <v>1</v>
      </c>
      <c r="B5" s="39" t="s">
        <v>52</v>
      </c>
      <c r="C5" s="40" t="s">
        <v>35</v>
      </c>
      <c r="D5" s="41"/>
      <c r="E5" s="43">
        <f>SUM(E6:E7)</f>
        <v>181</v>
      </c>
      <c r="F5" s="43">
        <f>SUM(F6:F7)</f>
        <v>70</v>
      </c>
      <c r="G5" s="43">
        <f>SUM(G6:G7)</f>
        <v>111</v>
      </c>
      <c r="H5" s="44">
        <f t="shared" ref="H5:H7" si="0">G5/E5</f>
        <v>0.61325966850828728</v>
      </c>
      <c r="I5" s="43">
        <f>SUM(I6:I7)</f>
        <v>1</v>
      </c>
      <c r="J5" s="45">
        <f t="shared" ref="J5:J7" si="1">I5/E5</f>
        <v>5.5248618784530384E-3</v>
      </c>
      <c r="K5" s="43">
        <f>SUM(K6:K7)</f>
        <v>0</v>
      </c>
      <c r="L5" s="46">
        <f>SUM(L6:L7)</f>
        <v>110</v>
      </c>
      <c r="M5" s="40">
        <f>SUM(M6:M7)</f>
        <v>82</v>
      </c>
      <c r="N5" s="58">
        <f>M5/$L5</f>
        <v>0.74545454545454548</v>
      </c>
      <c r="O5" s="40">
        <f>SUM(O6:O7)</f>
        <v>28</v>
      </c>
      <c r="P5" s="58">
        <f>O5/$L5</f>
        <v>0.25454545454545452</v>
      </c>
      <c r="Q5" s="35">
        <f t="shared" ref="Q5:Q7" si="2">IF(AND(NOT(ISBLANK($L5)),NOT(ISBLANK($D5))),$E5,0)</f>
        <v>0</v>
      </c>
    </row>
    <row r="6" spans="1:17" s="9" customFormat="1" ht="21" x14ac:dyDescent="0.55000000000000004">
      <c r="B6" s="10"/>
      <c r="C6" s="47" t="s">
        <v>16</v>
      </c>
      <c r="D6" s="48">
        <v>1</v>
      </c>
      <c r="E6" s="49">
        <f>IMPORT7!H2</f>
        <v>112</v>
      </c>
      <c r="F6" s="49">
        <f>IMPORT7!I2</f>
        <v>33</v>
      </c>
      <c r="G6" s="49">
        <f>IMPORT7!K2</f>
        <v>79</v>
      </c>
      <c r="H6" s="36">
        <f t="shared" si="0"/>
        <v>0.7053571428571429</v>
      </c>
      <c r="I6" s="49">
        <f>IMPORT7!M2</f>
        <v>1</v>
      </c>
      <c r="J6" s="36">
        <f t="shared" si="1"/>
        <v>8.9285714285714281E-3</v>
      </c>
      <c r="K6" s="49">
        <f>IMPORT7!P2</f>
        <v>0</v>
      </c>
      <c r="L6" s="51">
        <f>IMPORT7!S2</f>
        <v>78</v>
      </c>
      <c r="M6" s="47">
        <f>IMPORT7!Z2</f>
        <v>66</v>
      </c>
      <c r="N6" s="57">
        <f>M6/L6</f>
        <v>0.84615384615384615</v>
      </c>
      <c r="O6" s="47">
        <f>IMPORT7!AG2</f>
        <v>12</v>
      </c>
      <c r="P6" s="57">
        <f>O6/L6</f>
        <v>0.15384615384615385</v>
      </c>
      <c r="Q6" s="9">
        <f t="shared" si="2"/>
        <v>112</v>
      </c>
    </row>
    <row r="7" spans="1:17" s="9" customFormat="1" ht="21.75" thickBot="1" x14ac:dyDescent="0.6">
      <c r="B7" s="10"/>
      <c r="C7" s="53" t="s">
        <v>63</v>
      </c>
      <c r="D7" s="54">
        <v>2</v>
      </c>
      <c r="E7" s="55">
        <f>IMPORT7!H3</f>
        <v>69</v>
      </c>
      <c r="F7" s="55">
        <f>IMPORT7!I3</f>
        <v>37</v>
      </c>
      <c r="G7" s="55">
        <f>IMPORT7!K3</f>
        <v>32</v>
      </c>
      <c r="H7" s="59">
        <f t="shared" si="0"/>
        <v>0.46376811594202899</v>
      </c>
      <c r="I7" s="55">
        <f>IMPORT7!M3</f>
        <v>0</v>
      </c>
      <c r="J7" s="59">
        <f t="shared" si="1"/>
        <v>0</v>
      </c>
      <c r="K7" s="55">
        <f>IMPORT7!P3</f>
        <v>0</v>
      </c>
      <c r="L7" s="56">
        <f>IMPORT7!S3</f>
        <v>32</v>
      </c>
      <c r="M7" s="53">
        <f>IMPORT7!Z3</f>
        <v>16</v>
      </c>
      <c r="N7" s="60">
        <f>M7/L7</f>
        <v>0.5</v>
      </c>
      <c r="O7" s="53">
        <f>IMPORT7!AG3</f>
        <v>16</v>
      </c>
      <c r="P7" s="60">
        <f>O7/L7</f>
        <v>0.5</v>
      </c>
      <c r="Q7" s="9">
        <f t="shared" si="2"/>
        <v>69</v>
      </c>
    </row>
    <row r="8" spans="1:17" ht="13.5" thickBot="1" x14ac:dyDescent="0.25">
      <c r="C8" s="11"/>
      <c r="D8" s="12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>
        <f>SUM(Q5:Q7)</f>
        <v>181</v>
      </c>
    </row>
    <row r="9" spans="1:17" ht="13.5" thickBot="1" x14ac:dyDescent="0.25"/>
    <row r="10" spans="1:17" s="2" customFormat="1" x14ac:dyDescent="0.2">
      <c r="M10" s="13" t="str">
        <f>M3</f>
        <v>Emmanuel</v>
      </c>
      <c r="N10" s="14" t="str">
        <f>N3</f>
        <v>MACRON</v>
      </c>
      <c r="O10" s="13" t="str">
        <f>O3</f>
        <v>Marine</v>
      </c>
      <c r="P10" s="14" t="str">
        <f>P3</f>
        <v>LE PEN</v>
      </c>
    </row>
    <row r="11" spans="1:17" s="18" customFormat="1" ht="36.75" thickBot="1" x14ac:dyDescent="0.25">
      <c r="C11" s="15" t="s">
        <v>79</v>
      </c>
      <c r="D11" s="8" t="s">
        <v>80</v>
      </c>
      <c r="E11" s="15" t="s">
        <v>0</v>
      </c>
      <c r="F11" s="15" t="s">
        <v>81</v>
      </c>
      <c r="G11" s="15" t="s">
        <v>1</v>
      </c>
      <c r="H11" s="15" t="s">
        <v>51</v>
      </c>
      <c r="I11" s="15" t="s">
        <v>2</v>
      </c>
      <c r="J11" s="15" t="s">
        <v>43</v>
      </c>
      <c r="K11" s="15" t="s">
        <v>3</v>
      </c>
      <c r="L11" s="15" t="s">
        <v>4</v>
      </c>
      <c r="M11" s="16" t="s">
        <v>5</v>
      </c>
      <c r="N11" s="17" t="s">
        <v>6</v>
      </c>
      <c r="O11" s="16" t="s">
        <v>5</v>
      </c>
      <c r="P11" s="17" t="s">
        <v>6</v>
      </c>
    </row>
    <row r="12" spans="1:17" s="27" customFormat="1" ht="25.5" customHeight="1" thickBot="1" x14ac:dyDescent="0.25">
      <c r="C12" s="19" t="s">
        <v>35</v>
      </c>
      <c r="D12" s="20">
        <f>COUNTA(D5:D7)</f>
        <v>2</v>
      </c>
      <c r="E12" s="20">
        <f t="shared" ref="E12:P12" si="3">E5</f>
        <v>181</v>
      </c>
      <c r="F12" s="20">
        <f t="shared" si="3"/>
        <v>70</v>
      </c>
      <c r="G12" s="20">
        <f t="shared" si="3"/>
        <v>111</v>
      </c>
      <c r="H12" s="21">
        <f t="shared" si="3"/>
        <v>0.61325966850828728</v>
      </c>
      <c r="I12" s="22">
        <f t="shared" si="3"/>
        <v>1</v>
      </c>
      <c r="J12" s="21">
        <f t="shared" si="3"/>
        <v>5.5248618784530384E-3</v>
      </c>
      <c r="K12" s="20">
        <f t="shared" si="3"/>
        <v>0</v>
      </c>
      <c r="L12" s="20">
        <f t="shared" si="3"/>
        <v>110</v>
      </c>
      <c r="M12" s="23">
        <f t="shared" si="3"/>
        <v>82</v>
      </c>
      <c r="N12" s="24">
        <f t="shared" si="3"/>
        <v>0.74545454545454548</v>
      </c>
      <c r="O12" s="25">
        <f t="shared" si="3"/>
        <v>28</v>
      </c>
      <c r="P12" s="26">
        <f t="shared" si="3"/>
        <v>0.25454545454545452</v>
      </c>
    </row>
    <row r="14" spans="1:17" x14ac:dyDescent="0.2">
      <c r="F14" s="28" t="s">
        <v>82</v>
      </c>
      <c r="G14" s="29">
        <f>(236-COUNTBLANK(G5:G7))/236</f>
        <v>1</v>
      </c>
      <c r="I14" s="30"/>
      <c r="J14" s="30"/>
    </row>
    <row r="15" spans="1:17" x14ac:dyDescent="0.2">
      <c r="F15" s="28" t="s">
        <v>83</v>
      </c>
      <c r="G15" s="31">
        <f>Q8/E12</f>
        <v>1</v>
      </c>
      <c r="I15" s="32"/>
      <c r="J15" s="32"/>
    </row>
    <row r="16" spans="1:17" x14ac:dyDescent="0.2">
      <c r="I16" s="33"/>
      <c r="J16" s="33"/>
    </row>
    <row r="18" spans="11:12" x14ac:dyDescent="0.2">
      <c r="K18" s="30"/>
      <c r="L18" s="30"/>
    </row>
    <row r="19" spans="11:12" x14ac:dyDescent="0.2">
      <c r="K19" s="32"/>
      <c r="L19" s="32"/>
    </row>
    <row r="20" spans="11:12" x14ac:dyDescent="0.2">
      <c r="K20" s="34"/>
      <c r="L20" s="34"/>
    </row>
  </sheetData>
  <pageMargins left="0.7" right="0.7" top="0.75" bottom="0.75" header="0.3" footer="0.3"/>
  <pageSetup paperSize="9" scale="5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"/>
  <sheetViews>
    <sheetView topLeftCell="L1" workbookViewId="0">
      <selection activeCell="G1" sqref="G1"/>
    </sheetView>
  </sheetViews>
  <sheetFormatPr baseColWidth="10" defaultRowHeight="12.75" x14ac:dyDescent="0.2"/>
  <sheetData>
    <row r="1" spans="1:35" x14ac:dyDescent="0.2">
      <c r="A1" t="s">
        <v>84</v>
      </c>
      <c r="B1" t="s">
        <v>85</v>
      </c>
      <c r="C1" t="s">
        <v>86</v>
      </c>
      <c r="D1" t="s">
        <v>87</v>
      </c>
      <c r="E1" t="s">
        <v>88</v>
      </c>
      <c r="F1" t="s">
        <v>89</v>
      </c>
      <c r="G1" t="s">
        <v>90</v>
      </c>
      <c r="H1" t="s">
        <v>0</v>
      </c>
      <c r="I1" t="s">
        <v>91</v>
      </c>
      <c r="J1" t="s">
        <v>92</v>
      </c>
      <c r="K1" t="s">
        <v>1</v>
      </c>
      <c r="L1" t="s">
        <v>93</v>
      </c>
      <c r="M1" t="s">
        <v>2</v>
      </c>
      <c r="N1" t="s">
        <v>94</v>
      </c>
      <c r="O1" t="s">
        <v>95</v>
      </c>
      <c r="P1" t="s">
        <v>3</v>
      </c>
      <c r="Q1" t="s">
        <v>96</v>
      </c>
      <c r="R1" t="s">
        <v>97</v>
      </c>
      <c r="S1" t="s">
        <v>4</v>
      </c>
      <c r="T1" t="s">
        <v>98</v>
      </c>
      <c r="U1" t="s">
        <v>99</v>
      </c>
      <c r="V1" t="s">
        <v>100</v>
      </c>
      <c r="W1" t="s">
        <v>101</v>
      </c>
      <c r="X1" t="s">
        <v>102</v>
      </c>
      <c r="Y1" t="s">
        <v>103</v>
      </c>
      <c r="Z1" t="s">
        <v>5</v>
      </c>
      <c r="AA1" t="s">
        <v>104</v>
      </c>
      <c r="AB1" t="s">
        <v>6</v>
      </c>
    </row>
    <row r="2" spans="1:35" x14ac:dyDescent="0.2">
      <c r="A2" t="s">
        <v>105</v>
      </c>
      <c r="B2" t="s">
        <v>106</v>
      </c>
      <c r="C2">
        <v>1</v>
      </c>
      <c r="D2" t="s">
        <v>107</v>
      </c>
      <c r="E2">
        <v>26</v>
      </c>
      <c r="F2" t="s">
        <v>17</v>
      </c>
      <c r="G2">
        <v>1</v>
      </c>
      <c r="H2">
        <v>628</v>
      </c>
      <c r="I2">
        <v>141</v>
      </c>
      <c r="J2">
        <v>22.45</v>
      </c>
      <c r="K2">
        <v>487</v>
      </c>
      <c r="L2">
        <v>77.55</v>
      </c>
      <c r="M2">
        <v>3</v>
      </c>
      <c r="N2">
        <v>0.48</v>
      </c>
      <c r="O2">
        <v>0.62</v>
      </c>
      <c r="P2">
        <v>3</v>
      </c>
      <c r="Q2">
        <v>0.48</v>
      </c>
      <c r="R2">
        <v>0.62</v>
      </c>
      <c r="S2">
        <v>481</v>
      </c>
      <c r="T2">
        <v>76.59</v>
      </c>
      <c r="U2">
        <v>98.77</v>
      </c>
      <c r="V2">
        <v>1</v>
      </c>
      <c r="W2" t="s">
        <v>108</v>
      </c>
      <c r="X2" t="s">
        <v>8</v>
      </c>
      <c r="Y2" t="s">
        <v>9</v>
      </c>
      <c r="Z2">
        <v>353</v>
      </c>
      <c r="AA2">
        <v>56.21</v>
      </c>
      <c r="AB2">
        <v>73.39</v>
      </c>
      <c r="AC2">
        <v>2</v>
      </c>
      <c r="AD2" t="s">
        <v>109</v>
      </c>
      <c r="AE2" t="s">
        <v>10</v>
      </c>
      <c r="AF2" t="s">
        <v>11</v>
      </c>
      <c r="AG2">
        <v>128</v>
      </c>
      <c r="AH2">
        <v>20.38</v>
      </c>
      <c r="AI2">
        <v>26.61</v>
      </c>
    </row>
    <row r="3" spans="1:35" x14ac:dyDescent="0.2">
      <c r="A3" t="s">
        <v>105</v>
      </c>
      <c r="B3" t="s">
        <v>106</v>
      </c>
      <c r="C3">
        <v>1</v>
      </c>
      <c r="D3" t="s">
        <v>107</v>
      </c>
      <c r="E3">
        <v>26</v>
      </c>
      <c r="F3" t="s">
        <v>17</v>
      </c>
      <c r="G3">
        <v>2</v>
      </c>
      <c r="H3">
        <v>212</v>
      </c>
      <c r="I3">
        <v>98</v>
      </c>
      <c r="J3">
        <v>46.23</v>
      </c>
      <c r="K3">
        <v>114</v>
      </c>
      <c r="L3">
        <v>53.77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114</v>
      </c>
      <c r="T3">
        <v>53.77</v>
      </c>
      <c r="U3">
        <v>100</v>
      </c>
      <c r="V3">
        <v>1</v>
      </c>
      <c r="W3" t="s">
        <v>108</v>
      </c>
      <c r="X3" t="s">
        <v>8</v>
      </c>
      <c r="Y3" t="s">
        <v>9</v>
      </c>
      <c r="Z3">
        <v>66</v>
      </c>
      <c r="AA3">
        <v>31.13</v>
      </c>
      <c r="AB3">
        <v>57.89</v>
      </c>
      <c r="AC3">
        <v>2</v>
      </c>
      <c r="AD3" t="s">
        <v>109</v>
      </c>
      <c r="AE3" t="s">
        <v>10</v>
      </c>
      <c r="AF3" t="s">
        <v>11</v>
      </c>
      <c r="AG3">
        <v>48</v>
      </c>
      <c r="AH3">
        <v>22.64</v>
      </c>
      <c r="AI3">
        <v>42.11</v>
      </c>
    </row>
    <row r="4" spans="1:35" x14ac:dyDescent="0.2">
      <c r="A4" t="s">
        <v>105</v>
      </c>
      <c r="B4" t="s">
        <v>106</v>
      </c>
      <c r="C4">
        <v>1</v>
      </c>
      <c r="D4" t="s">
        <v>107</v>
      </c>
      <c r="E4">
        <v>26</v>
      </c>
      <c r="F4" t="s">
        <v>17</v>
      </c>
      <c r="G4">
        <v>3</v>
      </c>
      <c r="H4">
        <v>88</v>
      </c>
      <c r="I4">
        <v>27</v>
      </c>
      <c r="J4">
        <v>30.68</v>
      </c>
      <c r="K4">
        <v>61</v>
      </c>
      <c r="L4">
        <v>69.319999999999993</v>
      </c>
      <c r="M4">
        <v>0</v>
      </c>
      <c r="N4">
        <v>0</v>
      </c>
      <c r="O4">
        <v>0</v>
      </c>
      <c r="P4">
        <v>2</v>
      </c>
      <c r="Q4">
        <v>2.27</v>
      </c>
      <c r="R4">
        <v>3.28</v>
      </c>
      <c r="S4">
        <v>59</v>
      </c>
      <c r="T4">
        <v>67.05</v>
      </c>
      <c r="U4">
        <v>96.72</v>
      </c>
      <c r="V4">
        <v>1</v>
      </c>
      <c r="W4" t="s">
        <v>108</v>
      </c>
      <c r="X4" t="s">
        <v>8</v>
      </c>
      <c r="Y4" t="s">
        <v>9</v>
      </c>
      <c r="Z4">
        <v>38</v>
      </c>
      <c r="AA4">
        <v>43.18</v>
      </c>
      <c r="AB4">
        <v>64.41</v>
      </c>
      <c r="AC4">
        <v>2</v>
      </c>
      <c r="AD4" t="s">
        <v>109</v>
      </c>
      <c r="AE4" t="s">
        <v>10</v>
      </c>
      <c r="AF4" t="s">
        <v>11</v>
      </c>
      <c r="AG4">
        <v>21</v>
      </c>
      <c r="AH4">
        <v>23.86</v>
      </c>
      <c r="AI4">
        <v>35.590000000000003</v>
      </c>
    </row>
    <row r="5" spans="1:35" x14ac:dyDescent="0.2">
      <c r="A5" t="s">
        <v>105</v>
      </c>
      <c r="B5" t="s">
        <v>106</v>
      </c>
      <c r="C5">
        <v>1</v>
      </c>
      <c r="D5" t="s">
        <v>107</v>
      </c>
      <c r="E5">
        <v>26</v>
      </c>
      <c r="F5" t="s">
        <v>17</v>
      </c>
      <c r="G5">
        <v>4</v>
      </c>
      <c r="H5">
        <v>112</v>
      </c>
      <c r="I5">
        <v>54</v>
      </c>
      <c r="J5">
        <v>48.21</v>
      </c>
      <c r="K5">
        <v>58</v>
      </c>
      <c r="L5">
        <v>51.79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58</v>
      </c>
      <c r="T5">
        <v>51.79</v>
      </c>
      <c r="U5">
        <v>100</v>
      </c>
      <c r="V5">
        <v>1</v>
      </c>
      <c r="W5" t="s">
        <v>108</v>
      </c>
      <c r="X5" t="s">
        <v>8</v>
      </c>
      <c r="Y5" t="s">
        <v>9</v>
      </c>
      <c r="Z5">
        <v>26</v>
      </c>
      <c r="AA5">
        <v>23.21</v>
      </c>
      <c r="AB5">
        <v>44.83</v>
      </c>
      <c r="AC5">
        <v>2</v>
      </c>
      <c r="AD5" t="s">
        <v>109</v>
      </c>
      <c r="AE5" t="s">
        <v>10</v>
      </c>
      <c r="AF5" t="s">
        <v>11</v>
      </c>
      <c r="AG5">
        <v>32</v>
      </c>
      <c r="AH5">
        <v>28.57</v>
      </c>
      <c r="AI5">
        <v>55.17</v>
      </c>
    </row>
    <row r="6" spans="1:35" x14ac:dyDescent="0.2">
      <c r="A6" t="s">
        <v>105</v>
      </c>
      <c r="B6" t="s">
        <v>106</v>
      </c>
      <c r="C6">
        <v>1</v>
      </c>
      <c r="D6" t="s">
        <v>107</v>
      </c>
      <c r="E6">
        <v>26</v>
      </c>
      <c r="F6" t="s">
        <v>17</v>
      </c>
      <c r="G6">
        <v>5</v>
      </c>
      <c r="H6">
        <v>188</v>
      </c>
      <c r="I6">
        <v>115</v>
      </c>
      <c r="J6">
        <v>61.17</v>
      </c>
      <c r="K6">
        <v>73</v>
      </c>
      <c r="L6">
        <v>38.83</v>
      </c>
      <c r="M6">
        <v>0</v>
      </c>
      <c r="N6">
        <v>0</v>
      </c>
      <c r="O6">
        <v>0</v>
      </c>
      <c r="P6">
        <v>1</v>
      </c>
      <c r="Q6">
        <v>0.53</v>
      </c>
      <c r="R6">
        <v>1.37</v>
      </c>
      <c r="S6">
        <v>72</v>
      </c>
      <c r="T6">
        <v>38.299999999999997</v>
      </c>
      <c r="U6">
        <v>98.63</v>
      </c>
      <c r="V6">
        <v>1</v>
      </c>
      <c r="W6" t="s">
        <v>108</v>
      </c>
      <c r="X6" t="s">
        <v>8</v>
      </c>
      <c r="Y6" t="s">
        <v>9</v>
      </c>
      <c r="Z6">
        <v>25</v>
      </c>
      <c r="AA6">
        <v>13.3</v>
      </c>
      <c r="AB6">
        <v>34.72</v>
      </c>
      <c r="AC6">
        <v>2</v>
      </c>
      <c r="AD6" t="s">
        <v>109</v>
      </c>
      <c r="AE6" t="s">
        <v>10</v>
      </c>
      <c r="AF6" t="s">
        <v>11</v>
      </c>
      <c r="AG6">
        <v>47</v>
      </c>
      <c r="AH6">
        <v>25</v>
      </c>
      <c r="AI6">
        <v>65.28</v>
      </c>
    </row>
  </sheetData>
  <sheetProtection sheet="1" objects="1" scenarios="1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7">
    <pageSetUpPr fitToPage="1"/>
  </sheetPr>
  <dimension ref="A1:Q23"/>
  <sheetViews>
    <sheetView topLeftCell="C1" zoomScale="90" zoomScaleNormal="90" workbookViewId="0">
      <selection activeCell="F1" sqref="F1"/>
    </sheetView>
  </sheetViews>
  <sheetFormatPr baseColWidth="10" defaultRowHeight="12.75" x14ac:dyDescent="0.2"/>
  <cols>
    <col min="1" max="2" width="8.42578125" hidden="1" customWidth="1"/>
    <col min="3" max="3" width="19" customWidth="1"/>
    <col min="4" max="4" width="8.140625" style="2" customWidth="1"/>
    <col min="5" max="6" width="8.7109375" customWidth="1"/>
    <col min="7" max="7" width="11" customWidth="1"/>
    <col min="8" max="8" width="11.5703125" customWidth="1"/>
    <col min="9" max="9" width="9.140625" customWidth="1"/>
    <col min="10" max="10" width="11.5703125" customWidth="1"/>
    <col min="11" max="11" width="8.5703125" customWidth="1"/>
    <col min="12" max="12" width="9.28515625" customWidth="1"/>
    <col min="13" max="16" width="11" customWidth="1"/>
    <col min="17" max="18" width="0" hidden="1" customWidth="1"/>
  </cols>
  <sheetData>
    <row r="1" spans="1:17" ht="19.5" x14ac:dyDescent="0.25">
      <c r="C1" s="1" t="s">
        <v>44</v>
      </c>
      <c r="F1" s="3" t="s">
        <v>113</v>
      </c>
    </row>
    <row r="2" spans="1:17" ht="13.5" thickBot="1" x14ac:dyDescent="0.25">
      <c r="C2" s="4" t="s">
        <v>45</v>
      </c>
    </row>
    <row r="3" spans="1:17" s="2" customFormat="1" ht="25.5" customHeight="1" x14ac:dyDescent="0.2">
      <c r="C3" s="5">
        <f ca="1">NOW()</f>
        <v>42865.430502083334</v>
      </c>
      <c r="M3" s="61" t="s">
        <v>9</v>
      </c>
      <c r="N3" s="62" t="s">
        <v>8</v>
      </c>
      <c r="O3" s="61" t="s">
        <v>11</v>
      </c>
      <c r="P3" s="63" t="s">
        <v>10</v>
      </c>
    </row>
    <row r="4" spans="1:17" ht="24.75" thickBot="1" x14ac:dyDescent="0.25">
      <c r="A4" s="6" t="s">
        <v>46</v>
      </c>
      <c r="B4" s="6" t="s">
        <v>47</v>
      </c>
      <c r="C4" s="7" t="s">
        <v>48</v>
      </c>
      <c r="D4" s="8" t="s">
        <v>49</v>
      </c>
      <c r="E4" s="7" t="s">
        <v>0</v>
      </c>
      <c r="F4" s="7" t="s">
        <v>50</v>
      </c>
      <c r="G4" s="7" t="s">
        <v>1</v>
      </c>
      <c r="H4" s="7" t="s">
        <v>51</v>
      </c>
      <c r="I4" s="7" t="s">
        <v>2</v>
      </c>
      <c r="J4" s="7" t="s">
        <v>43</v>
      </c>
      <c r="K4" s="7" t="s">
        <v>3</v>
      </c>
      <c r="L4" s="7" t="s">
        <v>4</v>
      </c>
      <c r="M4" s="69" t="s">
        <v>5</v>
      </c>
      <c r="N4" s="70" t="s">
        <v>6</v>
      </c>
      <c r="O4" s="69" t="s">
        <v>5</v>
      </c>
      <c r="P4" s="71" t="s">
        <v>6</v>
      </c>
    </row>
    <row r="5" spans="1:17" s="35" customFormat="1" ht="15" x14ac:dyDescent="0.25">
      <c r="A5" s="38">
        <v>1</v>
      </c>
      <c r="B5" s="39" t="s">
        <v>52</v>
      </c>
      <c r="C5" s="40" t="s">
        <v>36</v>
      </c>
      <c r="D5" s="41"/>
      <c r="E5" s="43">
        <f>SUM(E6:E10)</f>
        <v>1228</v>
      </c>
      <c r="F5" s="43">
        <f>SUM(F6:F10)</f>
        <v>435</v>
      </c>
      <c r="G5" s="43">
        <f>SUM(G6:G10)</f>
        <v>793</v>
      </c>
      <c r="H5" s="44">
        <f t="shared" ref="H5:H10" si="0">G5/E5</f>
        <v>0.64576547231270354</v>
      </c>
      <c r="I5" s="43">
        <f>SUM(I6:I10)</f>
        <v>3</v>
      </c>
      <c r="J5" s="45">
        <f t="shared" ref="J5:J10" si="1">I5/E5</f>
        <v>2.4429967426710096E-3</v>
      </c>
      <c r="K5" s="43">
        <f>SUM(K6:K10)</f>
        <v>6</v>
      </c>
      <c r="L5" s="46">
        <f>SUM(L6:L10)</f>
        <v>784</v>
      </c>
      <c r="M5" s="40">
        <f>SUM(M6:M10)</f>
        <v>508</v>
      </c>
      <c r="N5" s="58">
        <f>M5/$L5</f>
        <v>0.64795918367346939</v>
      </c>
      <c r="O5" s="40">
        <f>SUM(O6:O10)</f>
        <v>276</v>
      </c>
      <c r="P5" s="58">
        <f>O5/$L5</f>
        <v>0.35204081632653061</v>
      </c>
      <c r="Q5" s="35">
        <f t="shared" ref="Q5:Q10" si="2">IF(AND(NOT(ISBLANK($L5)),NOT(ISBLANK($D5))),$E5,0)</f>
        <v>0</v>
      </c>
    </row>
    <row r="6" spans="1:17" s="9" customFormat="1" ht="21" x14ac:dyDescent="0.55000000000000004">
      <c r="B6" s="10"/>
      <c r="C6" s="47" t="s">
        <v>17</v>
      </c>
      <c r="D6" s="48">
        <v>1</v>
      </c>
      <c r="E6" s="49">
        <f>IMPORT8!H2</f>
        <v>628</v>
      </c>
      <c r="F6" s="49">
        <f>IMPORT8!I2</f>
        <v>141</v>
      </c>
      <c r="G6" s="49">
        <f>IMPORT8!K2</f>
        <v>487</v>
      </c>
      <c r="H6" s="36">
        <f t="shared" si="0"/>
        <v>0.77547770700636942</v>
      </c>
      <c r="I6" s="49">
        <f>IMPORT8!M2</f>
        <v>3</v>
      </c>
      <c r="J6" s="36">
        <f t="shared" si="1"/>
        <v>4.7770700636942673E-3</v>
      </c>
      <c r="K6" s="49">
        <f>IMPORT8!P2</f>
        <v>3</v>
      </c>
      <c r="L6" s="51">
        <f>IMPORT8!S2</f>
        <v>481</v>
      </c>
      <c r="M6" s="47">
        <f>IMPORT8!Z2</f>
        <v>353</v>
      </c>
      <c r="N6" s="57">
        <f>M6/L6</f>
        <v>0.73388773388773387</v>
      </c>
      <c r="O6" s="47">
        <f>IMPORT8!AG2</f>
        <v>128</v>
      </c>
      <c r="P6" s="57">
        <f>O6/L6</f>
        <v>0.26611226611226613</v>
      </c>
      <c r="Q6" s="9">
        <f t="shared" si="2"/>
        <v>628</v>
      </c>
    </row>
    <row r="7" spans="1:17" s="9" customFormat="1" ht="21" x14ac:dyDescent="0.55000000000000004">
      <c r="B7" s="10"/>
      <c r="C7" s="47" t="s">
        <v>64</v>
      </c>
      <c r="D7" s="48">
        <v>2</v>
      </c>
      <c r="E7" s="49">
        <f>IMPORT8!H3</f>
        <v>212</v>
      </c>
      <c r="F7" s="49">
        <f>IMPORT8!I3</f>
        <v>98</v>
      </c>
      <c r="G7" s="49">
        <f>IMPORT8!K3</f>
        <v>114</v>
      </c>
      <c r="H7" s="36">
        <f t="shared" si="0"/>
        <v>0.53773584905660377</v>
      </c>
      <c r="I7" s="49">
        <f>IMPORT8!M3</f>
        <v>0</v>
      </c>
      <c r="J7" s="36">
        <f t="shared" si="1"/>
        <v>0</v>
      </c>
      <c r="K7" s="49">
        <f>IMPORT8!P3</f>
        <v>0</v>
      </c>
      <c r="L7" s="51">
        <f>IMPORT8!S3</f>
        <v>114</v>
      </c>
      <c r="M7" s="47">
        <f>IMPORT8!Z3</f>
        <v>66</v>
      </c>
      <c r="N7" s="57">
        <f>M7/L7</f>
        <v>0.57894736842105265</v>
      </c>
      <c r="O7" s="47">
        <f>IMPORT8!AG3</f>
        <v>48</v>
      </c>
      <c r="P7" s="57">
        <f>O7/L7</f>
        <v>0.42105263157894735</v>
      </c>
      <c r="Q7" s="9">
        <f t="shared" si="2"/>
        <v>212</v>
      </c>
    </row>
    <row r="8" spans="1:17" s="9" customFormat="1" ht="21" x14ac:dyDescent="0.55000000000000004">
      <c r="B8" s="10"/>
      <c r="C8" s="47" t="s">
        <v>65</v>
      </c>
      <c r="D8" s="48">
        <v>3</v>
      </c>
      <c r="E8" s="49">
        <f>IMPORT8!H4</f>
        <v>88</v>
      </c>
      <c r="F8" s="49">
        <f>IMPORT8!I4</f>
        <v>27</v>
      </c>
      <c r="G8" s="49">
        <f>IMPORT8!K4</f>
        <v>61</v>
      </c>
      <c r="H8" s="36">
        <f t="shared" si="0"/>
        <v>0.69318181818181823</v>
      </c>
      <c r="I8" s="49">
        <f>IMPORT8!M4</f>
        <v>0</v>
      </c>
      <c r="J8" s="36">
        <f t="shared" si="1"/>
        <v>0</v>
      </c>
      <c r="K8" s="49">
        <f>IMPORT8!P4</f>
        <v>2</v>
      </c>
      <c r="L8" s="51">
        <f>IMPORT8!S4</f>
        <v>59</v>
      </c>
      <c r="M8" s="47">
        <f>IMPORT8!Z4</f>
        <v>38</v>
      </c>
      <c r="N8" s="57">
        <f>M8/L8</f>
        <v>0.64406779661016944</v>
      </c>
      <c r="O8" s="47">
        <f>IMPORT8!AG4</f>
        <v>21</v>
      </c>
      <c r="P8" s="57">
        <f>O8/L8</f>
        <v>0.3559322033898305</v>
      </c>
      <c r="Q8" s="9">
        <f t="shared" si="2"/>
        <v>88</v>
      </c>
    </row>
    <row r="9" spans="1:17" s="9" customFormat="1" ht="21" x14ac:dyDescent="0.55000000000000004">
      <c r="B9" s="10"/>
      <c r="C9" s="47" t="s">
        <v>66</v>
      </c>
      <c r="D9" s="48">
        <v>4</v>
      </c>
      <c r="E9" s="49">
        <f>IMPORT8!H5</f>
        <v>112</v>
      </c>
      <c r="F9" s="49">
        <f>IMPORT8!I5</f>
        <v>54</v>
      </c>
      <c r="G9" s="49">
        <f>IMPORT8!K5</f>
        <v>58</v>
      </c>
      <c r="H9" s="36">
        <f t="shared" si="0"/>
        <v>0.5178571428571429</v>
      </c>
      <c r="I9" s="49">
        <f>IMPORT8!M5</f>
        <v>0</v>
      </c>
      <c r="J9" s="36">
        <f t="shared" si="1"/>
        <v>0</v>
      </c>
      <c r="K9" s="49">
        <f>IMPORT8!P5</f>
        <v>0</v>
      </c>
      <c r="L9" s="51">
        <f>IMPORT8!S5</f>
        <v>58</v>
      </c>
      <c r="M9" s="47">
        <f>IMPORT8!Z5</f>
        <v>26</v>
      </c>
      <c r="N9" s="57">
        <f>M9/L9</f>
        <v>0.44827586206896552</v>
      </c>
      <c r="O9" s="47">
        <f>IMPORT8!AG5</f>
        <v>32</v>
      </c>
      <c r="P9" s="57">
        <f>O9/L9</f>
        <v>0.55172413793103448</v>
      </c>
      <c r="Q9" s="9">
        <f t="shared" si="2"/>
        <v>112</v>
      </c>
    </row>
    <row r="10" spans="1:17" s="9" customFormat="1" ht="21.75" thickBot="1" x14ac:dyDescent="0.6">
      <c r="B10" s="10"/>
      <c r="C10" s="53" t="s">
        <v>67</v>
      </c>
      <c r="D10" s="54">
        <v>5</v>
      </c>
      <c r="E10" s="55">
        <f>IMPORT8!H6</f>
        <v>188</v>
      </c>
      <c r="F10" s="55">
        <f>IMPORT8!I6</f>
        <v>115</v>
      </c>
      <c r="G10" s="55">
        <f>IMPORT8!K6</f>
        <v>73</v>
      </c>
      <c r="H10" s="59">
        <f t="shared" si="0"/>
        <v>0.38829787234042551</v>
      </c>
      <c r="I10" s="55">
        <f>IMPORT8!M6</f>
        <v>0</v>
      </c>
      <c r="J10" s="59">
        <f t="shared" si="1"/>
        <v>0</v>
      </c>
      <c r="K10" s="55">
        <f>IMPORT8!P6</f>
        <v>1</v>
      </c>
      <c r="L10" s="56">
        <f>IMPORT8!S6</f>
        <v>72</v>
      </c>
      <c r="M10" s="53">
        <f>IMPORT8!Z6</f>
        <v>25</v>
      </c>
      <c r="N10" s="60">
        <f>M10/L10</f>
        <v>0.34722222222222221</v>
      </c>
      <c r="O10" s="53">
        <f>IMPORT8!AG6</f>
        <v>47</v>
      </c>
      <c r="P10" s="60">
        <f>O10/L10</f>
        <v>0.65277777777777779</v>
      </c>
      <c r="Q10" s="9">
        <f t="shared" si="2"/>
        <v>188</v>
      </c>
    </row>
    <row r="11" spans="1:17" ht="13.5" thickBot="1" x14ac:dyDescent="0.25">
      <c r="C11" s="11"/>
      <c r="D11" s="12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>
        <f>SUM(Q5:Q10)</f>
        <v>1228</v>
      </c>
    </row>
    <row r="12" spans="1:17" ht="13.5" thickBot="1" x14ac:dyDescent="0.25"/>
    <row r="13" spans="1:17" s="2" customFormat="1" x14ac:dyDescent="0.2">
      <c r="M13" s="13" t="str">
        <f>M3</f>
        <v>Emmanuel</v>
      </c>
      <c r="N13" s="14" t="str">
        <f>N3</f>
        <v>MACRON</v>
      </c>
      <c r="O13" s="13" t="str">
        <f>O3</f>
        <v>Marine</v>
      </c>
      <c r="P13" s="14" t="str">
        <f>P3</f>
        <v>LE PEN</v>
      </c>
    </row>
    <row r="14" spans="1:17" s="18" customFormat="1" ht="36.75" thickBot="1" x14ac:dyDescent="0.25">
      <c r="C14" s="15" t="s">
        <v>79</v>
      </c>
      <c r="D14" s="8" t="s">
        <v>80</v>
      </c>
      <c r="E14" s="15" t="s">
        <v>0</v>
      </c>
      <c r="F14" s="15" t="s">
        <v>81</v>
      </c>
      <c r="G14" s="15" t="s">
        <v>1</v>
      </c>
      <c r="H14" s="15" t="s">
        <v>51</v>
      </c>
      <c r="I14" s="15" t="s">
        <v>2</v>
      </c>
      <c r="J14" s="15" t="s">
        <v>43</v>
      </c>
      <c r="K14" s="15" t="s">
        <v>3</v>
      </c>
      <c r="L14" s="15" t="s">
        <v>4</v>
      </c>
      <c r="M14" s="16" t="s">
        <v>5</v>
      </c>
      <c r="N14" s="17" t="s">
        <v>6</v>
      </c>
      <c r="O14" s="16" t="s">
        <v>5</v>
      </c>
      <c r="P14" s="17" t="s">
        <v>6</v>
      </c>
    </row>
    <row r="15" spans="1:17" s="27" customFormat="1" ht="25.5" customHeight="1" thickBot="1" x14ac:dyDescent="0.25">
      <c r="C15" s="19" t="s">
        <v>36</v>
      </c>
      <c r="D15" s="20">
        <f>COUNTA(D5:D10)</f>
        <v>5</v>
      </c>
      <c r="E15" s="20">
        <f t="shared" ref="E15:P15" si="3">E5</f>
        <v>1228</v>
      </c>
      <c r="F15" s="20">
        <f t="shared" si="3"/>
        <v>435</v>
      </c>
      <c r="G15" s="20">
        <f t="shared" si="3"/>
        <v>793</v>
      </c>
      <c r="H15" s="21">
        <f t="shared" si="3"/>
        <v>0.64576547231270354</v>
      </c>
      <c r="I15" s="22">
        <f t="shared" si="3"/>
        <v>3</v>
      </c>
      <c r="J15" s="21">
        <f t="shared" si="3"/>
        <v>2.4429967426710096E-3</v>
      </c>
      <c r="K15" s="20">
        <f t="shared" si="3"/>
        <v>6</v>
      </c>
      <c r="L15" s="20">
        <f t="shared" si="3"/>
        <v>784</v>
      </c>
      <c r="M15" s="23">
        <f t="shared" si="3"/>
        <v>508</v>
      </c>
      <c r="N15" s="24">
        <f t="shared" si="3"/>
        <v>0.64795918367346939</v>
      </c>
      <c r="O15" s="25">
        <f t="shared" si="3"/>
        <v>276</v>
      </c>
      <c r="P15" s="26">
        <f t="shared" si="3"/>
        <v>0.35204081632653061</v>
      </c>
    </row>
    <row r="17" spans="6:12" x14ac:dyDescent="0.2">
      <c r="F17" s="28" t="s">
        <v>82</v>
      </c>
      <c r="G17" s="29">
        <f>(236-COUNTBLANK(G5:G10))/236</f>
        <v>1</v>
      </c>
      <c r="I17" s="30"/>
      <c r="J17" s="30"/>
    </row>
    <row r="18" spans="6:12" x14ac:dyDescent="0.2">
      <c r="F18" s="28" t="s">
        <v>83</v>
      </c>
      <c r="G18" s="31">
        <f>Q11/E15</f>
        <v>1</v>
      </c>
      <c r="I18" s="32"/>
      <c r="J18" s="32"/>
    </row>
    <row r="19" spans="6:12" x14ac:dyDescent="0.2">
      <c r="I19" s="33"/>
      <c r="J19" s="33"/>
    </row>
    <row r="21" spans="6:12" x14ac:dyDescent="0.2">
      <c r="K21" s="30"/>
      <c r="L21" s="30"/>
    </row>
    <row r="22" spans="6:12" x14ac:dyDescent="0.2">
      <c r="K22" s="32"/>
      <c r="L22" s="32"/>
    </row>
    <row r="23" spans="6:12" x14ac:dyDescent="0.2">
      <c r="K23" s="34"/>
      <c r="L23" s="34"/>
    </row>
  </sheetData>
  <pageMargins left="0.7" right="0.7" top="0.75" bottom="0.75" header="0.3" footer="0.3"/>
  <pageSetup paperSize="9" scale="5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"/>
  <sheetViews>
    <sheetView workbookViewId="0">
      <selection activeCell="G1" sqref="G1"/>
    </sheetView>
  </sheetViews>
  <sheetFormatPr baseColWidth="10" defaultRowHeight="12.75" x14ac:dyDescent="0.2"/>
  <sheetData>
    <row r="1" spans="1:35" x14ac:dyDescent="0.2">
      <c r="A1" t="s">
        <v>84</v>
      </c>
      <c r="B1" t="s">
        <v>85</v>
      </c>
      <c r="C1" t="s">
        <v>86</v>
      </c>
      <c r="D1" t="s">
        <v>87</v>
      </c>
      <c r="E1" t="s">
        <v>88</v>
      </c>
      <c r="F1" t="s">
        <v>89</v>
      </c>
      <c r="G1" t="s">
        <v>90</v>
      </c>
      <c r="H1" t="s">
        <v>0</v>
      </c>
      <c r="I1" t="s">
        <v>91</v>
      </c>
      <c r="J1" t="s">
        <v>92</v>
      </c>
      <c r="K1" t="s">
        <v>1</v>
      </c>
      <c r="L1" t="s">
        <v>93</v>
      </c>
      <c r="M1" t="s">
        <v>2</v>
      </c>
      <c r="N1" t="s">
        <v>94</v>
      </c>
      <c r="O1" t="s">
        <v>95</v>
      </c>
      <c r="P1" t="s">
        <v>3</v>
      </c>
      <c r="Q1" t="s">
        <v>96</v>
      </c>
      <c r="R1" t="s">
        <v>97</v>
      </c>
      <c r="S1" t="s">
        <v>4</v>
      </c>
      <c r="T1" t="s">
        <v>98</v>
      </c>
      <c r="U1" t="s">
        <v>99</v>
      </c>
      <c r="V1" t="s">
        <v>100</v>
      </c>
      <c r="W1" t="s">
        <v>101</v>
      </c>
      <c r="X1" t="s">
        <v>102</v>
      </c>
      <c r="Y1" t="s">
        <v>103</v>
      </c>
      <c r="Z1" t="s">
        <v>5</v>
      </c>
      <c r="AA1" t="s">
        <v>104</v>
      </c>
      <c r="AB1" t="s">
        <v>6</v>
      </c>
    </row>
    <row r="2" spans="1:35" x14ac:dyDescent="0.2">
      <c r="A2" t="s">
        <v>105</v>
      </c>
      <c r="B2" t="s">
        <v>106</v>
      </c>
      <c r="C2">
        <v>1</v>
      </c>
      <c r="D2" t="s">
        <v>107</v>
      </c>
      <c r="E2">
        <v>27</v>
      </c>
      <c r="F2" t="s">
        <v>18</v>
      </c>
      <c r="G2">
        <v>1</v>
      </c>
      <c r="H2">
        <v>562</v>
      </c>
      <c r="I2">
        <v>186</v>
      </c>
      <c r="J2">
        <v>33.1</v>
      </c>
      <c r="K2">
        <v>376</v>
      </c>
      <c r="L2">
        <v>66.900000000000006</v>
      </c>
      <c r="M2">
        <v>5</v>
      </c>
      <c r="N2">
        <v>0.89</v>
      </c>
      <c r="O2">
        <v>1.33</v>
      </c>
      <c r="P2">
        <v>0</v>
      </c>
      <c r="Q2">
        <v>0</v>
      </c>
      <c r="R2">
        <v>0</v>
      </c>
      <c r="S2">
        <v>371</v>
      </c>
      <c r="T2">
        <v>66.010000000000005</v>
      </c>
      <c r="U2">
        <v>98.67</v>
      </c>
      <c r="V2">
        <v>1</v>
      </c>
      <c r="W2" t="s">
        <v>108</v>
      </c>
      <c r="X2" t="s">
        <v>8</v>
      </c>
      <c r="Y2" t="s">
        <v>9</v>
      </c>
      <c r="Z2">
        <v>241</v>
      </c>
      <c r="AA2">
        <v>42.88</v>
      </c>
      <c r="AB2">
        <v>64.959999999999994</v>
      </c>
      <c r="AC2">
        <v>2</v>
      </c>
      <c r="AD2" t="s">
        <v>109</v>
      </c>
      <c r="AE2" t="s">
        <v>10</v>
      </c>
      <c r="AF2" t="s">
        <v>11</v>
      </c>
      <c r="AG2">
        <v>130</v>
      </c>
      <c r="AH2">
        <v>23.13</v>
      </c>
      <c r="AI2">
        <v>35.04</v>
      </c>
    </row>
    <row r="3" spans="1:35" x14ac:dyDescent="0.2">
      <c r="A3" t="s">
        <v>105</v>
      </c>
      <c r="B3" t="s">
        <v>106</v>
      </c>
      <c r="C3">
        <v>1</v>
      </c>
      <c r="D3" t="s">
        <v>107</v>
      </c>
      <c r="E3">
        <v>27</v>
      </c>
      <c r="F3" t="s">
        <v>18</v>
      </c>
      <c r="G3">
        <v>2</v>
      </c>
      <c r="H3">
        <v>425</v>
      </c>
      <c r="I3">
        <v>207</v>
      </c>
      <c r="J3">
        <v>48.71</v>
      </c>
      <c r="K3">
        <v>218</v>
      </c>
      <c r="L3">
        <v>51.29</v>
      </c>
      <c r="M3">
        <v>3</v>
      </c>
      <c r="N3">
        <v>0.71</v>
      </c>
      <c r="O3">
        <v>1.38</v>
      </c>
      <c r="P3">
        <v>0</v>
      </c>
      <c r="Q3">
        <v>0</v>
      </c>
      <c r="R3">
        <v>0</v>
      </c>
      <c r="S3">
        <v>215</v>
      </c>
      <c r="T3">
        <v>50.59</v>
      </c>
      <c r="U3">
        <v>98.62</v>
      </c>
      <c r="V3">
        <v>1</v>
      </c>
      <c r="W3" t="s">
        <v>108</v>
      </c>
      <c r="X3" t="s">
        <v>8</v>
      </c>
      <c r="Y3" t="s">
        <v>9</v>
      </c>
      <c r="Z3">
        <v>136</v>
      </c>
      <c r="AA3">
        <v>32</v>
      </c>
      <c r="AB3">
        <v>63.26</v>
      </c>
      <c r="AC3">
        <v>2</v>
      </c>
      <c r="AD3" t="s">
        <v>109</v>
      </c>
      <c r="AE3" t="s">
        <v>10</v>
      </c>
      <c r="AF3" t="s">
        <v>11</v>
      </c>
      <c r="AG3">
        <v>79</v>
      </c>
      <c r="AH3">
        <v>18.59</v>
      </c>
      <c r="AI3">
        <v>36.74</v>
      </c>
    </row>
  </sheetData>
  <sheetProtection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8">
    <pageSetUpPr fitToPage="1"/>
  </sheetPr>
  <dimension ref="A1:Q20"/>
  <sheetViews>
    <sheetView topLeftCell="C1" zoomScale="90" zoomScaleNormal="90" workbookViewId="0">
      <selection activeCell="F1" sqref="F1"/>
    </sheetView>
  </sheetViews>
  <sheetFormatPr baseColWidth="10" defaultRowHeight="12.75" x14ac:dyDescent="0.2"/>
  <cols>
    <col min="1" max="2" width="8.42578125" hidden="1" customWidth="1"/>
    <col min="3" max="3" width="19" customWidth="1"/>
    <col min="4" max="4" width="8.140625" style="2" customWidth="1"/>
    <col min="5" max="6" width="8.7109375" customWidth="1"/>
    <col min="7" max="7" width="11" customWidth="1"/>
    <col min="8" max="8" width="11.5703125" customWidth="1"/>
    <col min="9" max="9" width="9.140625" customWidth="1"/>
    <col min="10" max="10" width="11.5703125" customWidth="1"/>
    <col min="11" max="11" width="8.5703125" customWidth="1"/>
    <col min="12" max="12" width="9.28515625" customWidth="1"/>
    <col min="13" max="16" width="11" customWidth="1"/>
    <col min="17" max="18" width="0" hidden="1" customWidth="1"/>
  </cols>
  <sheetData>
    <row r="1" spans="1:17" ht="19.5" x14ac:dyDescent="0.25">
      <c r="C1" s="1" t="s">
        <v>44</v>
      </c>
      <c r="F1" s="3" t="s">
        <v>113</v>
      </c>
    </row>
    <row r="2" spans="1:17" ht="13.5" thickBot="1" x14ac:dyDescent="0.25">
      <c r="C2" s="4" t="s">
        <v>45</v>
      </c>
    </row>
    <row r="3" spans="1:17" s="2" customFormat="1" ht="25.5" customHeight="1" x14ac:dyDescent="0.2">
      <c r="C3" s="5">
        <f ca="1">NOW()</f>
        <v>42865.430502083334</v>
      </c>
      <c r="M3" s="61" t="s">
        <v>9</v>
      </c>
      <c r="N3" s="62" t="s">
        <v>8</v>
      </c>
      <c r="O3" s="61" t="s">
        <v>11</v>
      </c>
      <c r="P3" s="63" t="s">
        <v>10</v>
      </c>
    </row>
    <row r="4" spans="1:17" ht="24.75" thickBot="1" x14ac:dyDescent="0.25">
      <c r="A4" s="6" t="s">
        <v>46</v>
      </c>
      <c r="B4" s="6" t="s">
        <v>47</v>
      </c>
      <c r="C4" s="7" t="s">
        <v>48</v>
      </c>
      <c r="D4" s="8" t="s">
        <v>49</v>
      </c>
      <c r="E4" s="7" t="s">
        <v>0</v>
      </c>
      <c r="F4" s="7" t="s">
        <v>50</v>
      </c>
      <c r="G4" s="7" t="s">
        <v>1</v>
      </c>
      <c r="H4" s="7" t="s">
        <v>51</v>
      </c>
      <c r="I4" s="7" t="s">
        <v>2</v>
      </c>
      <c r="J4" s="7" t="s">
        <v>43</v>
      </c>
      <c r="K4" s="7" t="s">
        <v>3</v>
      </c>
      <c r="L4" s="7" t="s">
        <v>4</v>
      </c>
      <c r="M4" s="69" t="s">
        <v>5</v>
      </c>
      <c r="N4" s="70" t="s">
        <v>6</v>
      </c>
      <c r="O4" s="69" t="s">
        <v>5</v>
      </c>
      <c r="P4" s="71" t="s">
        <v>6</v>
      </c>
    </row>
    <row r="5" spans="1:17" s="35" customFormat="1" ht="15" x14ac:dyDescent="0.25">
      <c r="A5" s="38">
        <v>1</v>
      </c>
      <c r="B5" s="39" t="s">
        <v>52</v>
      </c>
      <c r="C5" s="40" t="s">
        <v>28</v>
      </c>
      <c r="D5" s="41"/>
      <c r="E5" s="43">
        <f>SUM(E6:E7)</f>
        <v>987</v>
      </c>
      <c r="F5" s="43">
        <f>SUM(F6:F7)</f>
        <v>393</v>
      </c>
      <c r="G5" s="43">
        <f>SUM(G6:G7)</f>
        <v>594</v>
      </c>
      <c r="H5" s="44">
        <f t="shared" ref="H5:H7" si="0">G5/E5</f>
        <v>0.60182370820668696</v>
      </c>
      <c r="I5" s="43">
        <f>SUM(I6:I7)</f>
        <v>8</v>
      </c>
      <c r="J5" s="45">
        <f t="shared" ref="J5:J7" si="1">I5/E5</f>
        <v>8.1053698074974676E-3</v>
      </c>
      <c r="K5" s="43">
        <f>SUM(K6:K7)</f>
        <v>0</v>
      </c>
      <c r="L5" s="46">
        <f>SUM(L6:L7)</f>
        <v>586</v>
      </c>
      <c r="M5" s="40">
        <f>SUM(M6:M7)</f>
        <v>377</v>
      </c>
      <c r="N5" s="58">
        <f>M5/$L5</f>
        <v>0.64334470989761094</v>
      </c>
      <c r="O5" s="40">
        <f>SUM(O6:O7)</f>
        <v>209</v>
      </c>
      <c r="P5" s="58">
        <f>O5/$L5</f>
        <v>0.35665529010238906</v>
      </c>
      <c r="Q5" s="35">
        <f t="shared" ref="Q5:Q7" si="2">IF(AND(NOT(ISBLANK($L5)),NOT(ISBLANK($D5))),$E5,0)</f>
        <v>0</v>
      </c>
    </row>
    <row r="6" spans="1:17" s="9" customFormat="1" ht="21" x14ac:dyDescent="0.55000000000000004">
      <c r="B6" s="10"/>
      <c r="C6" s="47" t="s">
        <v>18</v>
      </c>
      <c r="D6" s="48">
        <v>1</v>
      </c>
      <c r="E6" s="49">
        <f>IMPORT9!H2</f>
        <v>562</v>
      </c>
      <c r="F6" s="49">
        <f>IMPORT9!I2</f>
        <v>186</v>
      </c>
      <c r="G6" s="49">
        <f>IMPORT9!K2</f>
        <v>376</v>
      </c>
      <c r="H6" s="36">
        <f t="shared" si="0"/>
        <v>0.66903914590747326</v>
      </c>
      <c r="I6" s="49">
        <f>IMPORT9!M2</f>
        <v>5</v>
      </c>
      <c r="J6" s="36">
        <f t="shared" si="1"/>
        <v>8.8967971530249119E-3</v>
      </c>
      <c r="K6" s="49">
        <f>IMPORT9!P2</f>
        <v>0</v>
      </c>
      <c r="L6" s="51">
        <f>IMPORT9!S2</f>
        <v>371</v>
      </c>
      <c r="M6" s="47">
        <f>IMPORT9!Z2</f>
        <v>241</v>
      </c>
      <c r="N6" s="57">
        <f>M6/L6</f>
        <v>0.64959568733153639</v>
      </c>
      <c r="O6" s="47">
        <f>IMPORT9!AG2</f>
        <v>130</v>
      </c>
      <c r="P6" s="57">
        <f>O6/L6</f>
        <v>0.35040431266846361</v>
      </c>
      <c r="Q6" s="9">
        <f t="shared" si="2"/>
        <v>562</v>
      </c>
    </row>
    <row r="7" spans="1:17" s="9" customFormat="1" ht="21.75" thickBot="1" x14ac:dyDescent="0.6">
      <c r="B7" s="10"/>
      <c r="C7" s="53" t="s">
        <v>68</v>
      </c>
      <c r="D7" s="54">
        <v>2</v>
      </c>
      <c r="E7" s="55">
        <f>IMPORT9!H3</f>
        <v>425</v>
      </c>
      <c r="F7" s="55">
        <f>IMPORT9!I3</f>
        <v>207</v>
      </c>
      <c r="G7" s="55">
        <f>IMPORT9!K3</f>
        <v>218</v>
      </c>
      <c r="H7" s="59">
        <f t="shared" si="0"/>
        <v>0.51294117647058823</v>
      </c>
      <c r="I7" s="55">
        <f>IMPORT9!M3</f>
        <v>3</v>
      </c>
      <c r="J7" s="59">
        <f t="shared" si="1"/>
        <v>7.058823529411765E-3</v>
      </c>
      <c r="K7" s="55">
        <f>IMPORT9!P3</f>
        <v>0</v>
      </c>
      <c r="L7" s="56">
        <f>IMPORT9!S3</f>
        <v>215</v>
      </c>
      <c r="M7" s="53">
        <f>IMPORT9!Z3</f>
        <v>136</v>
      </c>
      <c r="N7" s="60">
        <f>M7/L7</f>
        <v>0.63255813953488371</v>
      </c>
      <c r="O7" s="53">
        <f>IMPORT9!AG3</f>
        <v>79</v>
      </c>
      <c r="P7" s="60">
        <f>O7/L7</f>
        <v>0.36744186046511629</v>
      </c>
      <c r="Q7" s="9">
        <f t="shared" si="2"/>
        <v>425</v>
      </c>
    </row>
    <row r="8" spans="1:17" ht="13.5" thickBot="1" x14ac:dyDescent="0.25">
      <c r="C8" s="11"/>
      <c r="D8" s="12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>
        <f>SUM(Q5:Q7)</f>
        <v>987</v>
      </c>
    </row>
    <row r="9" spans="1:17" ht="13.5" thickBot="1" x14ac:dyDescent="0.25"/>
    <row r="10" spans="1:17" s="2" customFormat="1" x14ac:dyDescent="0.2">
      <c r="M10" s="13" t="str">
        <f>M3</f>
        <v>Emmanuel</v>
      </c>
      <c r="N10" s="14" t="str">
        <f>N3</f>
        <v>MACRON</v>
      </c>
      <c r="O10" s="13" t="str">
        <f>O3</f>
        <v>Marine</v>
      </c>
      <c r="P10" s="14" t="str">
        <f>P3</f>
        <v>LE PEN</v>
      </c>
    </row>
    <row r="11" spans="1:17" s="18" customFormat="1" ht="36.75" thickBot="1" x14ac:dyDescent="0.25">
      <c r="C11" s="15" t="s">
        <v>79</v>
      </c>
      <c r="D11" s="8" t="s">
        <v>80</v>
      </c>
      <c r="E11" s="15" t="s">
        <v>0</v>
      </c>
      <c r="F11" s="15" t="s">
        <v>81</v>
      </c>
      <c r="G11" s="15" t="s">
        <v>1</v>
      </c>
      <c r="H11" s="15" t="s">
        <v>51</v>
      </c>
      <c r="I11" s="15" t="s">
        <v>2</v>
      </c>
      <c r="J11" s="15" t="s">
        <v>43</v>
      </c>
      <c r="K11" s="15" t="s">
        <v>3</v>
      </c>
      <c r="L11" s="15" t="s">
        <v>4</v>
      </c>
      <c r="M11" s="16" t="s">
        <v>5</v>
      </c>
      <c r="N11" s="17" t="s">
        <v>6</v>
      </c>
      <c r="O11" s="16" t="s">
        <v>5</v>
      </c>
      <c r="P11" s="17" t="s">
        <v>6</v>
      </c>
    </row>
    <row r="12" spans="1:17" s="27" customFormat="1" ht="25.5" customHeight="1" thickBot="1" x14ac:dyDescent="0.25">
      <c r="C12" s="19" t="s">
        <v>28</v>
      </c>
      <c r="D12" s="20">
        <f>COUNTA(D5:D7)</f>
        <v>2</v>
      </c>
      <c r="E12" s="20">
        <f t="shared" ref="E12:P12" si="3">E5</f>
        <v>987</v>
      </c>
      <c r="F12" s="20">
        <f t="shared" si="3"/>
        <v>393</v>
      </c>
      <c r="G12" s="20">
        <f t="shared" si="3"/>
        <v>594</v>
      </c>
      <c r="H12" s="21">
        <f t="shared" si="3"/>
        <v>0.60182370820668696</v>
      </c>
      <c r="I12" s="22">
        <f t="shared" si="3"/>
        <v>8</v>
      </c>
      <c r="J12" s="21">
        <f t="shared" si="3"/>
        <v>8.1053698074974676E-3</v>
      </c>
      <c r="K12" s="20">
        <f t="shared" si="3"/>
        <v>0</v>
      </c>
      <c r="L12" s="20">
        <f t="shared" si="3"/>
        <v>586</v>
      </c>
      <c r="M12" s="23">
        <f t="shared" si="3"/>
        <v>377</v>
      </c>
      <c r="N12" s="24">
        <f t="shared" si="3"/>
        <v>0.64334470989761094</v>
      </c>
      <c r="O12" s="25">
        <f t="shared" si="3"/>
        <v>209</v>
      </c>
      <c r="P12" s="26">
        <f t="shared" si="3"/>
        <v>0.35665529010238906</v>
      </c>
    </row>
    <row r="14" spans="1:17" x14ac:dyDescent="0.2">
      <c r="F14" s="28" t="s">
        <v>82</v>
      </c>
      <c r="G14" s="29">
        <f>(236-COUNTBLANK(G5:G7))/236</f>
        <v>1</v>
      </c>
      <c r="I14" s="30"/>
      <c r="J14" s="30"/>
    </row>
    <row r="15" spans="1:17" x14ac:dyDescent="0.2">
      <c r="F15" s="28" t="s">
        <v>83</v>
      </c>
      <c r="G15" s="31">
        <f>Q8/E12</f>
        <v>1</v>
      </c>
      <c r="I15" s="32"/>
      <c r="J15" s="32"/>
    </row>
    <row r="16" spans="1:17" x14ac:dyDescent="0.2">
      <c r="I16" s="33"/>
      <c r="J16" s="33"/>
    </row>
    <row r="18" spans="11:12" x14ac:dyDescent="0.2">
      <c r="K18" s="30"/>
      <c r="L18" s="30"/>
    </row>
    <row r="19" spans="11:12" x14ac:dyDescent="0.2">
      <c r="K19" s="32"/>
      <c r="L19" s="32"/>
    </row>
    <row r="20" spans="11:12" x14ac:dyDescent="0.2">
      <c r="K20" s="34"/>
      <c r="L20" s="34"/>
    </row>
  </sheetData>
  <pageMargins left="0.7" right="0.7" top="0.75" bottom="0.75" header="0.3" footer="0.3"/>
  <pageSetup paperSize="9" scale="5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"/>
  <sheetViews>
    <sheetView topLeftCell="M1" workbookViewId="0">
      <selection activeCell="G1" sqref="G1"/>
    </sheetView>
  </sheetViews>
  <sheetFormatPr baseColWidth="10" defaultRowHeight="12.75" x14ac:dyDescent="0.2"/>
  <sheetData>
    <row r="1" spans="1:35" x14ac:dyDescent="0.2">
      <c r="A1" t="s">
        <v>84</v>
      </c>
      <c r="B1" t="s">
        <v>85</v>
      </c>
      <c r="C1" t="s">
        <v>86</v>
      </c>
      <c r="D1" t="s">
        <v>87</v>
      </c>
      <c r="E1" t="s">
        <v>88</v>
      </c>
      <c r="F1" t="s">
        <v>89</v>
      </c>
      <c r="G1" t="s">
        <v>90</v>
      </c>
      <c r="H1" t="s">
        <v>0</v>
      </c>
      <c r="I1" t="s">
        <v>91</v>
      </c>
      <c r="J1" t="s">
        <v>92</v>
      </c>
      <c r="K1" t="s">
        <v>1</v>
      </c>
      <c r="L1" t="s">
        <v>93</v>
      </c>
      <c r="M1" t="s">
        <v>2</v>
      </c>
      <c r="N1" t="s">
        <v>94</v>
      </c>
      <c r="O1" t="s">
        <v>95</v>
      </c>
      <c r="P1" t="s">
        <v>3</v>
      </c>
      <c r="Q1" t="s">
        <v>96</v>
      </c>
      <c r="R1" t="s">
        <v>97</v>
      </c>
      <c r="S1" t="s">
        <v>4</v>
      </c>
      <c r="T1" t="s">
        <v>98</v>
      </c>
      <c r="U1" t="s">
        <v>99</v>
      </c>
      <c r="V1" t="s">
        <v>100</v>
      </c>
      <c r="W1" t="s">
        <v>101</v>
      </c>
      <c r="X1" t="s">
        <v>102</v>
      </c>
      <c r="Y1" t="s">
        <v>103</v>
      </c>
      <c r="Z1" t="s">
        <v>5</v>
      </c>
      <c r="AA1" t="s">
        <v>104</v>
      </c>
      <c r="AB1" t="s">
        <v>6</v>
      </c>
    </row>
    <row r="2" spans="1:35" x14ac:dyDescent="0.2">
      <c r="A2" t="s">
        <v>105</v>
      </c>
      <c r="B2" t="s">
        <v>106</v>
      </c>
      <c r="C2">
        <v>1</v>
      </c>
      <c r="D2" t="s">
        <v>107</v>
      </c>
      <c r="E2">
        <v>30</v>
      </c>
      <c r="F2" t="s">
        <v>19</v>
      </c>
      <c r="G2">
        <v>1</v>
      </c>
      <c r="H2">
        <v>215</v>
      </c>
      <c r="I2">
        <v>102</v>
      </c>
      <c r="J2">
        <v>47.44</v>
      </c>
      <c r="K2">
        <v>113</v>
      </c>
      <c r="L2">
        <v>52.56</v>
      </c>
      <c r="M2">
        <v>0</v>
      </c>
      <c r="N2">
        <v>0</v>
      </c>
      <c r="O2">
        <v>0</v>
      </c>
      <c r="P2">
        <v>4</v>
      </c>
      <c r="Q2">
        <v>1.86</v>
      </c>
      <c r="R2">
        <v>3.54</v>
      </c>
      <c r="S2">
        <v>109</v>
      </c>
      <c r="T2">
        <v>50.7</v>
      </c>
      <c r="U2">
        <v>96.46</v>
      </c>
      <c r="V2">
        <v>1</v>
      </c>
      <c r="W2" t="s">
        <v>108</v>
      </c>
      <c r="X2" t="s">
        <v>8</v>
      </c>
      <c r="Y2" t="s">
        <v>9</v>
      </c>
      <c r="Z2">
        <v>18</v>
      </c>
      <c r="AA2">
        <v>8.3699999999999992</v>
      </c>
      <c r="AB2">
        <v>16.510000000000002</v>
      </c>
      <c r="AC2">
        <v>2</v>
      </c>
      <c r="AD2" t="s">
        <v>109</v>
      </c>
      <c r="AE2" t="s">
        <v>10</v>
      </c>
      <c r="AF2" t="s">
        <v>11</v>
      </c>
      <c r="AG2">
        <v>91</v>
      </c>
      <c r="AH2">
        <v>42.33</v>
      </c>
      <c r="AI2">
        <v>83.49</v>
      </c>
    </row>
    <row r="3" spans="1:35" x14ac:dyDescent="0.2">
      <c r="A3" t="s">
        <v>105</v>
      </c>
      <c r="B3" t="s">
        <v>106</v>
      </c>
      <c r="C3">
        <v>1</v>
      </c>
      <c r="D3" t="s">
        <v>107</v>
      </c>
      <c r="E3">
        <v>30</v>
      </c>
      <c r="F3" t="s">
        <v>19</v>
      </c>
      <c r="G3">
        <v>2</v>
      </c>
      <c r="H3">
        <v>57</v>
      </c>
      <c r="I3">
        <v>29</v>
      </c>
      <c r="J3">
        <v>50.88</v>
      </c>
      <c r="K3">
        <v>28</v>
      </c>
      <c r="L3">
        <v>49.12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28</v>
      </c>
      <c r="T3">
        <v>49.12</v>
      </c>
      <c r="U3">
        <v>100</v>
      </c>
      <c r="V3">
        <v>1</v>
      </c>
      <c r="W3" t="s">
        <v>108</v>
      </c>
      <c r="X3" t="s">
        <v>8</v>
      </c>
      <c r="Y3" t="s">
        <v>9</v>
      </c>
      <c r="Z3">
        <v>6</v>
      </c>
      <c r="AA3">
        <v>10.53</v>
      </c>
      <c r="AB3">
        <v>21.43</v>
      </c>
      <c r="AC3">
        <v>2</v>
      </c>
      <c r="AD3" t="s">
        <v>109</v>
      </c>
      <c r="AE3" t="s">
        <v>10</v>
      </c>
      <c r="AF3" t="s">
        <v>11</v>
      </c>
      <c r="AG3">
        <v>22</v>
      </c>
      <c r="AH3">
        <v>38.6</v>
      </c>
      <c r="AI3">
        <v>78.569999999999993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Q20"/>
  <sheetViews>
    <sheetView topLeftCell="C1" zoomScale="90" zoomScaleNormal="90" workbookViewId="0">
      <selection activeCell="F1" sqref="F1"/>
    </sheetView>
  </sheetViews>
  <sheetFormatPr baseColWidth="10" defaultRowHeight="12.75" x14ac:dyDescent="0.2"/>
  <cols>
    <col min="1" max="2" width="8.42578125" hidden="1" customWidth="1"/>
    <col min="3" max="3" width="19" customWidth="1"/>
    <col min="4" max="4" width="8.140625" style="2" customWidth="1"/>
    <col min="5" max="6" width="8.7109375" customWidth="1"/>
    <col min="7" max="7" width="11" customWidth="1"/>
    <col min="8" max="8" width="11.5703125" customWidth="1"/>
    <col min="9" max="9" width="9.140625" customWidth="1"/>
    <col min="10" max="10" width="11.5703125" customWidth="1"/>
    <col min="11" max="11" width="8.5703125" customWidth="1"/>
    <col min="12" max="12" width="9.28515625" customWidth="1"/>
    <col min="13" max="16" width="11" customWidth="1"/>
    <col min="17" max="18" width="0" hidden="1" customWidth="1"/>
  </cols>
  <sheetData>
    <row r="1" spans="1:17" ht="19.5" x14ac:dyDescent="0.25">
      <c r="C1" s="1" t="s">
        <v>44</v>
      </c>
      <c r="F1" s="3" t="s">
        <v>113</v>
      </c>
    </row>
    <row r="2" spans="1:17" ht="13.5" thickBot="1" x14ac:dyDescent="0.25">
      <c r="C2" s="4" t="s">
        <v>45</v>
      </c>
    </row>
    <row r="3" spans="1:17" s="2" customFormat="1" ht="25.5" customHeight="1" x14ac:dyDescent="0.2">
      <c r="C3" s="5">
        <f ca="1">NOW()</f>
        <v>42865.430502083334</v>
      </c>
      <c r="M3" s="61" t="s">
        <v>9</v>
      </c>
      <c r="N3" s="62" t="s">
        <v>8</v>
      </c>
      <c r="O3" s="61" t="s">
        <v>11</v>
      </c>
      <c r="P3" s="63" t="s">
        <v>10</v>
      </c>
    </row>
    <row r="4" spans="1:17" ht="24.75" thickBot="1" x14ac:dyDescent="0.25">
      <c r="A4" s="6" t="s">
        <v>46</v>
      </c>
      <c r="B4" s="6" t="s">
        <v>47</v>
      </c>
      <c r="C4" s="7" t="s">
        <v>48</v>
      </c>
      <c r="D4" s="8" t="s">
        <v>49</v>
      </c>
      <c r="E4" s="7" t="s">
        <v>0</v>
      </c>
      <c r="F4" s="7" t="s">
        <v>50</v>
      </c>
      <c r="G4" s="7" t="s">
        <v>1</v>
      </c>
      <c r="H4" s="7" t="s">
        <v>51</v>
      </c>
      <c r="I4" s="7" t="s">
        <v>2</v>
      </c>
      <c r="J4" s="7" t="s">
        <v>43</v>
      </c>
      <c r="K4" s="7" t="s">
        <v>3</v>
      </c>
      <c r="L4" s="7" t="s">
        <v>4</v>
      </c>
      <c r="M4" s="64" t="s">
        <v>5</v>
      </c>
      <c r="N4" s="66" t="s">
        <v>6</v>
      </c>
      <c r="O4" s="64" t="s">
        <v>5</v>
      </c>
      <c r="P4" s="65" t="s">
        <v>6</v>
      </c>
    </row>
    <row r="5" spans="1:17" s="35" customFormat="1" ht="15" x14ac:dyDescent="0.25">
      <c r="A5" s="38">
        <v>1</v>
      </c>
      <c r="B5" s="39" t="s">
        <v>52</v>
      </c>
      <c r="C5" s="40" t="s">
        <v>31</v>
      </c>
      <c r="D5" s="41"/>
      <c r="E5" s="42">
        <f>SUM(E6:E7)</f>
        <v>663</v>
      </c>
      <c r="F5" s="43">
        <f>SUM(F6:F7)</f>
        <v>424</v>
      </c>
      <c r="G5" s="43">
        <f>SUM(G6:G7)</f>
        <v>239</v>
      </c>
      <c r="H5" s="44">
        <f t="shared" ref="H5:H7" si="0">G5/E5</f>
        <v>0.36048265460030166</v>
      </c>
      <c r="I5" s="43">
        <f>SUM(I6:I7)</f>
        <v>13</v>
      </c>
      <c r="J5" s="45">
        <f t="shared" ref="J5:J7" si="1">I5/E5</f>
        <v>1.9607843137254902E-2</v>
      </c>
      <c r="K5" s="43">
        <f>SUM(K6:K7)</f>
        <v>1</v>
      </c>
      <c r="L5" s="46">
        <f>SUM(L6:L7)</f>
        <v>225</v>
      </c>
      <c r="M5" s="40">
        <f>SUM(M6:M7)</f>
        <v>111</v>
      </c>
      <c r="N5" s="58">
        <f>M5/L5</f>
        <v>0.49333333333333335</v>
      </c>
      <c r="O5" s="40">
        <f>SUM(O6:O7)</f>
        <v>114</v>
      </c>
      <c r="P5" s="58">
        <f>O5/$L5</f>
        <v>0.50666666666666671</v>
      </c>
      <c r="Q5" s="35">
        <f t="shared" ref="Q5:Q7" si="2">IF(AND(NOT(ISBLANK($L5)),NOT(ISBLANK($D5))),$E5,0)</f>
        <v>0</v>
      </c>
    </row>
    <row r="6" spans="1:17" s="9" customFormat="1" ht="15" x14ac:dyDescent="0.25">
      <c r="B6" s="10"/>
      <c r="C6" s="47" t="s">
        <v>7</v>
      </c>
      <c r="D6" s="48">
        <v>1</v>
      </c>
      <c r="E6" s="49">
        <f>IMPORT1!H2</f>
        <v>410</v>
      </c>
      <c r="F6" s="49">
        <f>IMPORT1!I2</f>
        <v>266</v>
      </c>
      <c r="G6" s="49">
        <f>IMPORT1!K2</f>
        <v>144</v>
      </c>
      <c r="H6" s="50">
        <f t="shared" si="0"/>
        <v>0.35121951219512193</v>
      </c>
      <c r="I6" s="49">
        <f>IMPORT1!M2</f>
        <v>3</v>
      </c>
      <c r="J6" s="50">
        <f t="shared" si="1"/>
        <v>7.3170731707317077E-3</v>
      </c>
      <c r="K6" s="49">
        <f>IMPORT1!P2</f>
        <v>1</v>
      </c>
      <c r="L6" s="51">
        <f>IMPORT1!S2</f>
        <v>140</v>
      </c>
      <c r="M6" s="47">
        <f>IMPORT1!Z2</f>
        <v>67</v>
      </c>
      <c r="N6" s="52">
        <f>M6/L6</f>
        <v>0.47857142857142859</v>
      </c>
      <c r="O6" s="47">
        <f>IMPORT1!AG2</f>
        <v>73</v>
      </c>
      <c r="P6" s="57">
        <f>O6/L6</f>
        <v>0.52142857142857146</v>
      </c>
      <c r="Q6" s="9">
        <f t="shared" si="2"/>
        <v>410</v>
      </c>
    </row>
    <row r="7" spans="1:17" s="9" customFormat="1" ht="15.75" thickBot="1" x14ac:dyDescent="0.3">
      <c r="B7" s="10"/>
      <c r="C7" s="53" t="s">
        <v>53</v>
      </c>
      <c r="D7" s="54">
        <v>2</v>
      </c>
      <c r="E7" s="55">
        <f>IMPORT1!H3</f>
        <v>253</v>
      </c>
      <c r="F7" s="55">
        <f>IMPORT1!I3</f>
        <v>158</v>
      </c>
      <c r="G7" s="55">
        <f>IMPORT1!K3</f>
        <v>95</v>
      </c>
      <c r="H7" s="67">
        <f t="shared" si="0"/>
        <v>0.37549407114624506</v>
      </c>
      <c r="I7" s="55">
        <f>IMPORT1!M3</f>
        <v>10</v>
      </c>
      <c r="J7" s="67">
        <f t="shared" si="1"/>
        <v>3.9525691699604744E-2</v>
      </c>
      <c r="K7" s="55">
        <f>IMPORT1!P3</f>
        <v>0</v>
      </c>
      <c r="L7" s="56">
        <f>IMPORT1!S3</f>
        <v>85</v>
      </c>
      <c r="M7" s="53">
        <f>IMPORT1!Z3</f>
        <v>44</v>
      </c>
      <c r="N7" s="68">
        <f>M7/L7</f>
        <v>0.51764705882352946</v>
      </c>
      <c r="O7" s="53">
        <f>IMPORT1!AG3</f>
        <v>41</v>
      </c>
      <c r="P7" s="60">
        <f>O7/L7</f>
        <v>0.4823529411764706</v>
      </c>
      <c r="Q7" s="9">
        <f t="shared" si="2"/>
        <v>253</v>
      </c>
    </row>
    <row r="8" spans="1:17" ht="13.5" thickBot="1" x14ac:dyDescent="0.25">
      <c r="C8" s="11"/>
      <c r="D8" s="12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>
        <f>SUM(Q5:Q7)</f>
        <v>663</v>
      </c>
    </row>
    <row r="9" spans="1:17" ht="13.5" thickBot="1" x14ac:dyDescent="0.25"/>
    <row r="10" spans="1:17" s="2" customFormat="1" x14ac:dyDescent="0.2">
      <c r="M10" s="13" t="str">
        <f>M3</f>
        <v>Emmanuel</v>
      </c>
      <c r="N10" s="14" t="str">
        <f>N3</f>
        <v>MACRON</v>
      </c>
      <c r="O10" s="13" t="str">
        <f>O3</f>
        <v>Marine</v>
      </c>
      <c r="P10" s="14" t="str">
        <f>P3</f>
        <v>LE PEN</v>
      </c>
    </row>
    <row r="11" spans="1:17" s="18" customFormat="1" ht="36.75" thickBot="1" x14ac:dyDescent="0.25">
      <c r="C11" s="15" t="s">
        <v>79</v>
      </c>
      <c r="D11" s="8" t="s">
        <v>80</v>
      </c>
      <c r="E11" s="15" t="s">
        <v>0</v>
      </c>
      <c r="F11" s="15" t="s">
        <v>81</v>
      </c>
      <c r="G11" s="15" t="s">
        <v>1</v>
      </c>
      <c r="H11" s="15" t="s">
        <v>51</v>
      </c>
      <c r="I11" s="15" t="s">
        <v>2</v>
      </c>
      <c r="J11" s="15" t="s">
        <v>43</v>
      </c>
      <c r="K11" s="15" t="s">
        <v>3</v>
      </c>
      <c r="L11" s="15" t="s">
        <v>4</v>
      </c>
      <c r="M11" s="16" t="s">
        <v>5</v>
      </c>
      <c r="N11" s="17" t="s">
        <v>6</v>
      </c>
      <c r="O11" s="16" t="s">
        <v>5</v>
      </c>
      <c r="P11" s="17" t="s">
        <v>6</v>
      </c>
    </row>
    <row r="12" spans="1:17" s="27" customFormat="1" ht="25.5" customHeight="1" thickBot="1" x14ac:dyDescent="0.25">
      <c r="C12" s="19" t="s">
        <v>31</v>
      </c>
      <c r="D12" s="20">
        <f>COUNTA(D5:D7)</f>
        <v>2</v>
      </c>
      <c r="E12" s="20">
        <f t="shared" ref="E12:P12" si="3">E5</f>
        <v>663</v>
      </c>
      <c r="F12" s="20">
        <f t="shared" si="3"/>
        <v>424</v>
      </c>
      <c r="G12" s="20">
        <f t="shared" si="3"/>
        <v>239</v>
      </c>
      <c r="H12" s="21">
        <f t="shared" si="3"/>
        <v>0.36048265460030166</v>
      </c>
      <c r="I12" s="22">
        <f t="shared" si="3"/>
        <v>13</v>
      </c>
      <c r="J12" s="21">
        <f t="shared" si="3"/>
        <v>1.9607843137254902E-2</v>
      </c>
      <c r="K12" s="20">
        <f t="shared" si="3"/>
        <v>1</v>
      </c>
      <c r="L12" s="20">
        <f t="shared" si="3"/>
        <v>225</v>
      </c>
      <c r="M12" s="23">
        <f t="shared" si="3"/>
        <v>111</v>
      </c>
      <c r="N12" s="24">
        <f t="shared" si="3"/>
        <v>0.49333333333333335</v>
      </c>
      <c r="O12" s="25">
        <f t="shared" si="3"/>
        <v>114</v>
      </c>
      <c r="P12" s="26">
        <f t="shared" si="3"/>
        <v>0.50666666666666671</v>
      </c>
    </row>
    <row r="14" spans="1:17" x14ac:dyDescent="0.2">
      <c r="F14" s="28" t="s">
        <v>82</v>
      </c>
      <c r="G14" s="29">
        <f>(236-COUNTBLANK(G5:G7))/236</f>
        <v>1</v>
      </c>
      <c r="I14" s="30"/>
      <c r="J14" s="30"/>
    </row>
    <row r="15" spans="1:17" x14ac:dyDescent="0.2">
      <c r="F15" s="28" t="s">
        <v>83</v>
      </c>
      <c r="G15" s="31">
        <f>Q8/E12</f>
        <v>1</v>
      </c>
      <c r="I15" s="32"/>
      <c r="J15" s="32"/>
    </row>
    <row r="16" spans="1:17" x14ac:dyDescent="0.2">
      <c r="I16" s="33"/>
      <c r="J16" s="33"/>
    </row>
    <row r="18" spans="11:12" x14ac:dyDescent="0.2">
      <c r="K18" s="30"/>
      <c r="L18" s="30"/>
    </row>
    <row r="19" spans="11:12" x14ac:dyDescent="0.2">
      <c r="K19" s="32"/>
      <c r="L19" s="32"/>
    </row>
    <row r="20" spans="11:12" x14ac:dyDescent="0.2">
      <c r="K20" s="34"/>
      <c r="L20" s="34"/>
    </row>
  </sheetData>
  <pageMargins left="0.7" right="0.7" top="0.75" bottom="0.75" header="0.3" footer="0.3"/>
  <pageSetup paperSize="9" scale="5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0">
    <pageSetUpPr fitToPage="1"/>
  </sheetPr>
  <dimension ref="A1:Q20"/>
  <sheetViews>
    <sheetView topLeftCell="C1" zoomScale="90" zoomScaleNormal="90" workbookViewId="0">
      <selection activeCell="F1" sqref="F1"/>
    </sheetView>
  </sheetViews>
  <sheetFormatPr baseColWidth="10" defaultRowHeight="12.75" x14ac:dyDescent="0.2"/>
  <cols>
    <col min="1" max="2" width="8.42578125" hidden="1" customWidth="1"/>
    <col min="3" max="3" width="19" customWidth="1"/>
    <col min="4" max="4" width="8.140625" style="2" customWidth="1"/>
    <col min="5" max="6" width="8.7109375" customWidth="1"/>
    <col min="7" max="7" width="11" customWidth="1"/>
    <col min="8" max="8" width="11.5703125" customWidth="1"/>
    <col min="9" max="9" width="9.140625" customWidth="1"/>
    <col min="10" max="10" width="11.5703125" customWidth="1"/>
    <col min="11" max="11" width="8.5703125" customWidth="1"/>
    <col min="12" max="12" width="9.28515625" customWidth="1"/>
    <col min="13" max="16" width="11" customWidth="1"/>
    <col min="17" max="18" width="0" hidden="1" customWidth="1"/>
  </cols>
  <sheetData>
    <row r="1" spans="1:17" ht="19.5" x14ac:dyDescent="0.25">
      <c r="C1" s="1" t="s">
        <v>44</v>
      </c>
      <c r="F1" s="3" t="s">
        <v>113</v>
      </c>
    </row>
    <row r="2" spans="1:17" ht="13.5" thickBot="1" x14ac:dyDescent="0.25">
      <c r="C2" s="4" t="s">
        <v>45</v>
      </c>
    </row>
    <row r="3" spans="1:17" s="2" customFormat="1" ht="25.5" customHeight="1" x14ac:dyDescent="0.2">
      <c r="C3" s="5">
        <f ca="1">NOW()</f>
        <v>42865.430502083334</v>
      </c>
      <c r="M3" s="61" t="s">
        <v>9</v>
      </c>
      <c r="N3" s="62" t="s">
        <v>8</v>
      </c>
      <c r="O3" s="61" t="s">
        <v>11</v>
      </c>
      <c r="P3" s="63" t="s">
        <v>10</v>
      </c>
    </row>
    <row r="4" spans="1:17" ht="24.75" thickBot="1" x14ac:dyDescent="0.25">
      <c r="A4" s="6" t="s">
        <v>46</v>
      </c>
      <c r="B4" s="6" t="s">
        <v>47</v>
      </c>
      <c r="C4" s="7" t="s">
        <v>48</v>
      </c>
      <c r="D4" s="8" t="s">
        <v>49</v>
      </c>
      <c r="E4" s="7" t="s">
        <v>0</v>
      </c>
      <c r="F4" s="7" t="s">
        <v>50</v>
      </c>
      <c r="G4" s="7" t="s">
        <v>1</v>
      </c>
      <c r="H4" s="7" t="s">
        <v>51</v>
      </c>
      <c r="I4" s="7" t="s">
        <v>2</v>
      </c>
      <c r="J4" s="7" t="s">
        <v>43</v>
      </c>
      <c r="K4" s="7" t="s">
        <v>3</v>
      </c>
      <c r="L4" s="7" t="s">
        <v>4</v>
      </c>
      <c r="M4" s="69" t="s">
        <v>5</v>
      </c>
      <c r="N4" s="70" t="s">
        <v>6</v>
      </c>
      <c r="O4" s="69" t="s">
        <v>5</v>
      </c>
      <c r="P4" s="71" t="s">
        <v>6</v>
      </c>
    </row>
    <row r="5" spans="1:17" s="35" customFormat="1" ht="15" x14ac:dyDescent="0.25">
      <c r="A5" s="38">
        <v>1</v>
      </c>
      <c r="B5" s="39" t="s">
        <v>52</v>
      </c>
      <c r="C5" s="40" t="s">
        <v>37</v>
      </c>
      <c r="D5" s="41"/>
      <c r="E5" s="43">
        <f>SUM(E6:E7)</f>
        <v>272</v>
      </c>
      <c r="F5" s="43">
        <f>SUM(F6:F7)</f>
        <v>131</v>
      </c>
      <c r="G5" s="43">
        <f>SUM(G6:G7)</f>
        <v>141</v>
      </c>
      <c r="H5" s="44">
        <f t="shared" ref="H5:H7" si="0">G5/E5</f>
        <v>0.51838235294117652</v>
      </c>
      <c r="I5" s="74">
        <f>SUM(I6:I7)</f>
        <v>0</v>
      </c>
      <c r="J5" s="45">
        <f t="shared" ref="J5:J7" si="1">I5/E5</f>
        <v>0</v>
      </c>
      <c r="K5" s="43">
        <f>SUM(K6:K7)</f>
        <v>4</v>
      </c>
      <c r="L5" s="46">
        <f>SUM(L6:L7)</f>
        <v>137</v>
      </c>
      <c r="M5" s="40">
        <f>SUM(M6:M7)</f>
        <v>24</v>
      </c>
      <c r="N5" s="58">
        <f>M5/$L5</f>
        <v>0.17518248175182483</v>
      </c>
      <c r="O5" s="40">
        <f>SUM(O6:O7)</f>
        <v>113</v>
      </c>
      <c r="P5" s="58">
        <f>O5/$L5</f>
        <v>0.82481751824817517</v>
      </c>
      <c r="Q5" s="35">
        <f t="shared" ref="Q5:Q7" si="2">IF(AND(NOT(ISBLANK($L5)),NOT(ISBLANK($D5))),$E5,0)</f>
        <v>0</v>
      </c>
    </row>
    <row r="6" spans="1:17" s="9" customFormat="1" ht="21" x14ac:dyDescent="0.55000000000000004">
      <c r="B6" s="10"/>
      <c r="C6" s="47" t="s">
        <v>19</v>
      </c>
      <c r="D6" s="48">
        <v>1</v>
      </c>
      <c r="E6" s="49">
        <f>IMPORT10!H2</f>
        <v>215</v>
      </c>
      <c r="F6" s="49">
        <f>IMPORT10!I2</f>
        <v>102</v>
      </c>
      <c r="G6" s="49">
        <f>IMPORT10!K2</f>
        <v>113</v>
      </c>
      <c r="H6" s="36">
        <f t="shared" si="0"/>
        <v>0.52558139534883719</v>
      </c>
      <c r="I6" s="49">
        <f>IMPORT10!M2</f>
        <v>0</v>
      </c>
      <c r="J6" s="36">
        <f t="shared" si="1"/>
        <v>0</v>
      </c>
      <c r="K6" s="49">
        <f>IMPORT10!P2</f>
        <v>4</v>
      </c>
      <c r="L6" s="51">
        <f>IMPORT10!S2</f>
        <v>109</v>
      </c>
      <c r="M6" s="47">
        <f>IMPORT10!Z2</f>
        <v>18</v>
      </c>
      <c r="N6" s="57">
        <f>M6/L6</f>
        <v>0.16513761467889909</v>
      </c>
      <c r="O6" s="47">
        <f>IMPORT10!AG2</f>
        <v>91</v>
      </c>
      <c r="P6" s="57">
        <f>O6/L6</f>
        <v>0.83486238532110091</v>
      </c>
      <c r="Q6" s="9">
        <f t="shared" si="2"/>
        <v>215</v>
      </c>
    </row>
    <row r="7" spans="1:17" s="9" customFormat="1" ht="21.75" thickBot="1" x14ac:dyDescent="0.6">
      <c r="B7" s="10"/>
      <c r="C7" s="53" t="s">
        <v>69</v>
      </c>
      <c r="D7" s="54">
        <v>2</v>
      </c>
      <c r="E7" s="55">
        <f>IMPORT10!H3</f>
        <v>57</v>
      </c>
      <c r="F7" s="55">
        <f>IMPORT10!I3</f>
        <v>29</v>
      </c>
      <c r="G7" s="55">
        <f>IMPORT10!K3</f>
        <v>28</v>
      </c>
      <c r="H7" s="59">
        <f t="shared" si="0"/>
        <v>0.49122807017543857</v>
      </c>
      <c r="I7" s="55">
        <f>IMPORT10!M3</f>
        <v>0</v>
      </c>
      <c r="J7" s="59">
        <f t="shared" si="1"/>
        <v>0</v>
      </c>
      <c r="K7" s="55">
        <f>IMPORT10!P3</f>
        <v>0</v>
      </c>
      <c r="L7" s="56">
        <f>IMPORT10!S3</f>
        <v>28</v>
      </c>
      <c r="M7" s="53">
        <f>IMPORT10!Z3</f>
        <v>6</v>
      </c>
      <c r="N7" s="60">
        <f>M7/L7</f>
        <v>0.21428571428571427</v>
      </c>
      <c r="O7" s="53">
        <f>IMPORT10!AG3</f>
        <v>22</v>
      </c>
      <c r="P7" s="60">
        <f>O7/L7</f>
        <v>0.7857142857142857</v>
      </c>
      <c r="Q7" s="9">
        <f t="shared" si="2"/>
        <v>57</v>
      </c>
    </row>
    <row r="8" spans="1:17" ht="13.5" thickBot="1" x14ac:dyDescent="0.25">
      <c r="C8" s="11"/>
      <c r="D8" s="12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>
        <f>SUM(Q5:Q7)</f>
        <v>272</v>
      </c>
    </row>
    <row r="9" spans="1:17" ht="13.5" thickBot="1" x14ac:dyDescent="0.25"/>
    <row r="10" spans="1:17" s="2" customFormat="1" x14ac:dyDescent="0.2">
      <c r="M10" s="13" t="str">
        <f>M3</f>
        <v>Emmanuel</v>
      </c>
      <c r="N10" s="14" t="str">
        <f>N3</f>
        <v>MACRON</v>
      </c>
      <c r="O10" s="13" t="str">
        <f>O3</f>
        <v>Marine</v>
      </c>
      <c r="P10" s="14" t="str">
        <f>P3</f>
        <v>LE PEN</v>
      </c>
    </row>
    <row r="11" spans="1:17" s="18" customFormat="1" ht="36.75" thickBot="1" x14ac:dyDescent="0.25">
      <c r="C11" s="15" t="s">
        <v>79</v>
      </c>
      <c r="D11" s="8" t="s">
        <v>80</v>
      </c>
      <c r="E11" s="15" t="s">
        <v>0</v>
      </c>
      <c r="F11" s="15" t="s">
        <v>81</v>
      </c>
      <c r="G11" s="15" t="s">
        <v>1</v>
      </c>
      <c r="H11" s="15" t="s">
        <v>51</v>
      </c>
      <c r="I11" s="15" t="s">
        <v>2</v>
      </c>
      <c r="J11" s="15" t="s">
        <v>43</v>
      </c>
      <c r="K11" s="15" t="s">
        <v>3</v>
      </c>
      <c r="L11" s="15" t="s">
        <v>4</v>
      </c>
      <c r="M11" s="16" t="s">
        <v>5</v>
      </c>
      <c r="N11" s="17" t="s">
        <v>6</v>
      </c>
      <c r="O11" s="16" t="s">
        <v>5</v>
      </c>
      <c r="P11" s="17" t="s">
        <v>6</v>
      </c>
    </row>
    <row r="12" spans="1:17" s="27" customFormat="1" ht="25.5" customHeight="1" thickBot="1" x14ac:dyDescent="0.25">
      <c r="C12" s="19" t="s">
        <v>37</v>
      </c>
      <c r="D12" s="20">
        <f>COUNTA(D5:D7)</f>
        <v>2</v>
      </c>
      <c r="E12" s="20">
        <f t="shared" ref="E12:P12" si="3">E5</f>
        <v>272</v>
      </c>
      <c r="F12" s="20">
        <f t="shared" si="3"/>
        <v>131</v>
      </c>
      <c r="G12" s="20">
        <f t="shared" si="3"/>
        <v>141</v>
      </c>
      <c r="H12" s="21">
        <f t="shared" si="3"/>
        <v>0.51838235294117652</v>
      </c>
      <c r="I12" s="22">
        <f t="shared" si="3"/>
        <v>0</v>
      </c>
      <c r="J12" s="21">
        <f t="shared" si="3"/>
        <v>0</v>
      </c>
      <c r="K12" s="20">
        <f t="shared" si="3"/>
        <v>4</v>
      </c>
      <c r="L12" s="20">
        <f t="shared" si="3"/>
        <v>137</v>
      </c>
      <c r="M12" s="23">
        <f t="shared" si="3"/>
        <v>24</v>
      </c>
      <c r="N12" s="24">
        <f t="shared" si="3"/>
        <v>0.17518248175182483</v>
      </c>
      <c r="O12" s="25">
        <f t="shared" si="3"/>
        <v>113</v>
      </c>
      <c r="P12" s="26">
        <f t="shared" si="3"/>
        <v>0.82481751824817517</v>
      </c>
    </row>
    <row r="14" spans="1:17" x14ac:dyDescent="0.2">
      <c r="F14" s="28" t="s">
        <v>82</v>
      </c>
      <c r="G14" s="29">
        <f>(236-COUNTBLANK(G5:G7))/236</f>
        <v>1</v>
      </c>
      <c r="I14" s="30"/>
      <c r="J14" s="30"/>
    </row>
    <row r="15" spans="1:17" x14ac:dyDescent="0.2">
      <c r="F15" s="28" t="s">
        <v>83</v>
      </c>
      <c r="G15" s="31">
        <f>Q8/E12</f>
        <v>1</v>
      </c>
      <c r="I15" s="32"/>
      <c r="J15" s="32"/>
    </row>
    <row r="16" spans="1:17" x14ac:dyDescent="0.2">
      <c r="I16" s="33"/>
      <c r="J16" s="33"/>
    </row>
    <row r="18" spans="11:12" x14ac:dyDescent="0.2">
      <c r="K18" s="30"/>
      <c r="L18" s="30"/>
    </row>
    <row r="19" spans="11:12" x14ac:dyDescent="0.2">
      <c r="K19" s="32"/>
      <c r="L19" s="32"/>
    </row>
    <row r="20" spans="11:12" x14ac:dyDescent="0.2">
      <c r="K20" s="34"/>
      <c r="L20" s="34"/>
    </row>
  </sheetData>
  <pageMargins left="0.7" right="0.7" top="0.75" bottom="0.75" header="0.3" footer="0.3"/>
  <pageSetup paperSize="9" scale="5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"/>
  <sheetViews>
    <sheetView topLeftCell="M1" workbookViewId="0">
      <selection activeCell="G1" sqref="G1"/>
    </sheetView>
  </sheetViews>
  <sheetFormatPr baseColWidth="10" defaultRowHeight="12.75" x14ac:dyDescent="0.2"/>
  <sheetData>
    <row r="1" spans="1:35" x14ac:dyDescent="0.2">
      <c r="A1" t="s">
        <v>84</v>
      </c>
      <c r="B1" t="s">
        <v>85</v>
      </c>
      <c r="C1" t="s">
        <v>86</v>
      </c>
      <c r="D1" t="s">
        <v>87</v>
      </c>
      <c r="E1" t="s">
        <v>88</v>
      </c>
      <c r="F1" t="s">
        <v>89</v>
      </c>
      <c r="G1" t="s">
        <v>90</v>
      </c>
      <c r="H1" t="s">
        <v>0</v>
      </c>
      <c r="I1" t="s">
        <v>91</v>
      </c>
      <c r="J1" t="s">
        <v>92</v>
      </c>
      <c r="K1" t="s">
        <v>1</v>
      </c>
      <c r="L1" t="s">
        <v>93</v>
      </c>
      <c r="M1" t="s">
        <v>2</v>
      </c>
      <c r="N1" t="s">
        <v>94</v>
      </c>
      <c r="O1" t="s">
        <v>95</v>
      </c>
      <c r="P1" t="s">
        <v>3</v>
      </c>
      <c r="Q1" t="s">
        <v>96</v>
      </c>
      <c r="R1" t="s">
        <v>97</v>
      </c>
      <c r="S1" t="s">
        <v>4</v>
      </c>
      <c r="T1" t="s">
        <v>98</v>
      </c>
      <c r="U1" t="s">
        <v>99</v>
      </c>
      <c r="V1" t="s">
        <v>100</v>
      </c>
      <c r="W1" t="s">
        <v>101</v>
      </c>
      <c r="X1" t="s">
        <v>102</v>
      </c>
      <c r="Y1" t="s">
        <v>103</v>
      </c>
      <c r="Z1" t="s">
        <v>5</v>
      </c>
      <c r="AA1" t="s">
        <v>104</v>
      </c>
      <c r="AB1" t="s">
        <v>6</v>
      </c>
    </row>
    <row r="2" spans="1:35" x14ac:dyDescent="0.2">
      <c r="A2" t="s">
        <v>105</v>
      </c>
      <c r="B2" t="s">
        <v>106</v>
      </c>
      <c r="C2">
        <v>1</v>
      </c>
      <c r="D2" t="s">
        <v>107</v>
      </c>
      <c r="E2">
        <v>32</v>
      </c>
      <c r="F2" t="s">
        <v>20</v>
      </c>
      <c r="G2">
        <v>1</v>
      </c>
      <c r="H2">
        <v>155</v>
      </c>
      <c r="I2">
        <v>60</v>
      </c>
      <c r="J2">
        <v>38.71</v>
      </c>
      <c r="K2">
        <v>95</v>
      </c>
      <c r="L2">
        <v>61.29</v>
      </c>
      <c r="M2">
        <v>7</v>
      </c>
      <c r="N2">
        <v>4.5199999999999996</v>
      </c>
      <c r="O2">
        <v>7.37</v>
      </c>
      <c r="P2">
        <v>0</v>
      </c>
      <c r="Q2">
        <v>0</v>
      </c>
      <c r="R2">
        <v>0</v>
      </c>
      <c r="S2">
        <v>88</v>
      </c>
      <c r="T2">
        <v>56.77</v>
      </c>
      <c r="U2">
        <v>92.63</v>
      </c>
      <c r="V2">
        <v>1</v>
      </c>
      <c r="W2" t="s">
        <v>108</v>
      </c>
      <c r="X2" t="s">
        <v>8</v>
      </c>
      <c r="Y2" t="s">
        <v>9</v>
      </c>
      <c r="Z2">
        <v>40</v>
      </c>
      <c r="AA2">
        <v>25.81</v>
      </c>
      <c r="AB2">
        <v>45.45</v>
      </c>
      <c r="AC2">
        <v>2</v>
      </c>
      <c r="AD2" t="s">
        <v>109</v>
      </c>
      <c r="AE2" t="s">
        <v>10</v>
      </c>
      <c r="AF2" t="s">
        <v>11</v>
      </c>
      <c r="AG2">
        <v>48</v>
      </c>
      <c r="AH2">
        <v>30.97</v>
      </c>
      <c r="AI2">
        <v>54.55</v>
      </c>
    </row>
    <row r="3" spans="1:35" x14ac:dyDescent="0.2">
      <c r="A3" t="s">
        <v>105</v>
      </c>
      <c r="B3" t="s">
        <v>106</v>
      </c>
      <c r="C3">
        <v>1</v>
      </c>
      <c r="D3" t="s">
        <v>107</v>
      </c>
      <c r="E3">
        <v>32</v>
      </c>
      <c r="F3" t="s">
        <v>20</v>
      </c>
      <c r="G3">
        <v>2</v>
      </c>
      <c r="H3">
        <v>92</v>
      </c>
      <c r="I3">
        <v>45</v>
      </c>
      <c r="J3">
        <v>48.91</v>
      </c>
      <c r="K3">
        <v>47</v>
      </c>
      <c r="L3">
        <v>51.09</v>
      </c>
      <c r="M3">
        <v>2</v>
      </c>
      <c r="N3">
        <v>2.17</v>
      </c>
      <c r="O3">
        <v>4.26</v>
      </c>
      <c r="P3">
        <v>0</v>
      </c>
      <c r="Q3">
        <v>0</v>
      </c>
      <c r="R3">
        <v>0</v>
      </c>
      <c r="S3">
        <v>45</v>
      </c>
      <c r="T3">
        <v>48.91</v>
      </c>
      <c r="U3">
        <v>95.74</v>
      </c>
      <c r="V3">
        <v>1</v>
      </c>
      <c r="W3" t="s">
        <v>108</v>
      </c>
      <c r="X3" t="s">
        <v>8</v>
      </c>
      <c r="Y3" t="s">
        <v>9</v>
      </c>
      <c r="Z3">
        <v>20</v>
      </c>
      <c r="AA3">
        <v>21.74</v>
      </c>
      <c r="AB3">
        <v>44.44</v>
      </c>
      <c r="AC3">
        <v>2</v>
      </c>
      <c r="AD3" t="s">
        <v>109</v>
      </c>
      <c r="AE3" t="s">
        <v>10</v>
      </c>
      <c r="AF3" t="s">
        <v>11</v>
      </c>
      <c r="AG3">
        <v>25</v>
      </c>
      <c r="AH3">
        <v>27.17</v>
      </c>
      <c r="AI3">
        <v>55.56</v>
      </c>
    </row>
    <row r="4" spans="1:35" x14ac:dyDescent="0.2">
      <c r="A4" t="s">
        <v>105</v>
      </c>
      <c r="B4" t="s">
        <v>106</v>
      </c>
      <c r="C4">
        <v>1</v>
      </c>
      <c r="D4" t="s">
        <v>107</v>
      </c>
      <c r="E4">
        <v>32</v>
      </c>
      <c r="F4" t="s">
        <v>20</v>
      </c>
      <c r="G4">
        <v>3</v>
      </c>
      <c r="H4">
        <v>44</v>
      </c>
      <c r="I4">
        <v>23</v>
      </c>
      <c r="J4">
        <v>52.27</v>
      </c>
      <c r="K4">
        <v>21</v>
      </c>
      <c r="L4">
        <v>47.73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21</v>
      </c>
      <c r="T4">
        <v>47.73</v>
      </c>
      <c r="U4">
        <v>100</v>
      </c>
      <c r="V4">
        <v>1</v>
      </c>
      <c r="W4" t="s">
        <v>108</v>
      </c>
      <c r="X4" t="s">
        <v>8</v>
      </c>
      <c r="Y4" t="s">
        <v>9</v>
      </c>
      <c r="Z4">
        <v>16</v>
      </c>
      <c r="AA4">
        <v>36.36</v>
      </c>
      <c r="AB4">
        <v>76.19</v>
      </c>
      <c r="AC4">
        <v>2</v>
      </c>
      <c r="AD4" t="s">
        <v>109</v>
      </c>
      <c r="AE4" t="s">
        <v>10</v>
      </c>
      <c r="AF4" t="s">
        <v>11</v>
      </c>
      <c r="AG4">
        <v>5</v>
      </c>
      <c r="AH4">
        <v>11.36</v>
      </c>
      <c r="AI4">
        <v>23.81</v>
      </c>
    </row>
  </sheetData>
  <sheetProtection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9">
    <pageSetUpPr fitToPage="1"/>
  </sheetPr>
  <dimension ref="A1:Q21"/>
  <sheetViews>
    <sheetView topLeftCell="C1" zoomScale="90" zoomScaleNormal="90" workbookViewId="0">
      <selection activeCell="F1" sqref="F1"/>
    </sheetView>
  </sheetViews>
  <sheetFormatPr baseColWidth="10" defaultRowHeight="12.75" x14ac:dyDescent="0.2"/>
  <cols>
    <col min="1" max="2" width="8.42578125" hidden="1" customWidth="1"/>
    <col min="3" max="3" width="19" customWidth="1"/>
    <col min="4" max="4" width="8.140625" style="2" customWidth="1"/>
    <col min="5" max="6" width="8.7109375" customWidth="1"/>
    <col min="7" max="7" width="11" customWidth="1"/>
    <col min="8" max="8" width="11.5703125" customWidth="1"/>
    <col min="9" max="9" width="9.140625" customWidth="1"/>
    <col min="10" max="10" width="11.5703125" customWidth="1"/>
    <col min="11" max="11" width="8.5703125" customWidth="1"/>
    <col min="12" max="12" width="9.28515625" customWidth="1"/>
    <col min="13" max="16" width="11" customWidth="1"/>
    <col min="17" max="18" width="0" hidden="1" customWidth="1"/>
  </cols>
  <sheetData>
    <row r="1" spans="1:17" ht="19.5" x14ac:dyDescent="0.25">
      <c r="C1" s="1" t="s">
        <v>44</v>
      </c>
      <c r="F1" s="3" t="s">
        <v>113</v>
      </c>
    </row>
    <row r="2" spans="1:17" ht="13.5" thickBot="1" x14ac:dyDescent="0.25">
      <c r="C2" s="4" t="s">
        <v>45</v>
      </c>
    </row>
    <row r="3" spans="1:17" s="2" customFormat="1" ht="25.5" customHeight="1" x14ac:dyDescent="0.2">
      <c r="C3" s="5">
        <f ca="1">NOW()</f>
        <v>42865.430502083334</v>
      </c>
      <c r="M3" s="61" t="s">
        <v>9</v>
      </c>
      <c r="N3" s="62" t="s">
        <v>8</v>
      </c>
      <c r="O3" s="61" t="s">
        <v>11</v>
      </c>
      <c r="P3" s="63" t="s">
        <v>10</v>
      </c>
    </row>
    <row r="4" spans="1:17" ht="24.75" thickBot="1" x14ac:dyDescent="0.25">
      <c r="A4" s="6" t="s">
        <v>46</v>
      </c>
      <c r="B4" s="6" t="s">
        <v>47</v>
      </c>
      <c r="C4" s="7" t="s">
        <v>48</v>
      </c>
      <c r="D4" s="8" t="s">
        <v>49</v>
      </c>
      <c r="E4" s="7" t="s">
        <v>0</v>
      </c>
      <c r="F4" s="7" t="s">
        <v>50</v>
      </c>
      <c r="G4" s="7" t="s">
        <v>1</v>
      </c>
      <c r="H4" s="7" t="s">
        <v>51</v>
      </c>
      <c r="I4" s="7" t="s">
        <v>2</v>
      </c>
      <c r="J4" s="7" t="s">
        <v>43</v>
      </c>
      <c r="K4" s="7" t="s">
        <v>3</v>
      </c>
      <c r="L4" s="7" t="s">
        <v>4</v>
      </c>
      <c r="M4" s="69" t="s">
        <v>5</v>
      </c>
      <c r="N4" s="70" t="s">
        <v>6</v>
      </c>
      <c r="O4" s="69" t="s">
        <v>5</v>
      </c>
      <c r="P4" s="71" t="s">
        <v>6</v>
      </c>
    </row>
    <row r="5" spans="1:17" s="35" customFormat="1" ht="15" x14ac:dyDescent="0.25">
      <c r="A5" s="38">
        <v>1</v>
      </c>
      <c r="B5" s="39" t="s">
        <v>52</v>
      </c>
      <c r="C5" s="40" t="s">
        <v>38</v>
      </c>
      <c r="D5" s="41"/>
      <c r="E5" s="43">
        <f>SUM(E6:E8)</f>
        <v>291</v>
      </c>
      <c r="F5" s="43">
        <f>SUM(F6:F8)</f>
        <v>128</v>
      </c>
      <c r="G5" s="43">
        <f>SUM(G6:G8)</f>
        <v>163</v>
      </c>
      <c r="H5" s="44">
        <f t="shared" ref="H5:H8" si="0">G5/E5</f>
        <v>0.56013745704467355</v>
      </c>
      <c r="I5" s="74">
        <f>SUM(I6:I8)</f>
        <v>9</v>
      </c>
      <c r="J5" s="45">
        <f t="shared" ref="J5:J8" si="1">I5/E5</f>
        <v>3.0927835051546393E-2</v>
      </c>
      <c r="K5" s="43">
        <f>SUM(K6:K8)</f>
        <v>0</v>
      </c>
      <c r="L5" s="46">
        <f>SUM(L6:L8)</f>
        <v>154</v>
      </c>
      <c r="M5" s="40">
        <f>SUM(M6:M8)</f>
        <v>76</v>
      </c>
      <c r="N5" s="58">
        <f>M5/$L5</f>
        <v>0.4935064935064935</v>
      </c>
      <c r="O5" s="40">
        <f>SUM(O6:O8)</f>
        <v>78</v>
      </c>
      <c r="P5" s="58">
        <f>O5/$L5</f>
        <v>0.50649350649350644</v>
      </c>
      <c r="Q5" s="35">
        <f t="shared" ref="Q5:Q6" si="2">IF(AND(NOT(ISBLANK($L5)),NOT(ISBLANK($D5))),$E5,0)</f>
        <v>0</v>
      </c>
    </row>
    <row r="6" spans="1:17" s="9" customFormat="1" ht="21" x14ac:dyDescent="0.55000000000000004">
      <c r="B6" s="10"/>
      <c r="C6" s="47" t="s">
        <v>20</v>
      </c>
      <c r="D6" s="48">
        <v>1</v>
      </c>
      <c r="E6" s="49">
        <f>IMPORT11!H2</f>
        <v>155</v>
      </c>
      <c r="F6" s="49">
        <f>IMPORT11!I2</f>
        <v>60</v>
      </c>
      <c r="G6" s="49">
        <f>IMPORT11!K2</f>
        <v>95</v>
      </c>
      <c r="H6" s="36">
        <f t="shared" si="0"/>
        <v>0.61290322580645162</v>
      </c>
      <c r="I6" s="49">
        <f>IMPORT11!M2</f>
        <v>7</v>
      </c>
      <c r="J6" s="36">
        <f t="shared" si="1"/>
        <v>4.5161290322580643E-2</v>
      </c>
      <c r="K6" s="49">
        <f>IMPORT11!P2</f>
        <v>0</v>
      </c>
      <c r="L6" s="51">
        <f>IMPORT11!S2</f>
        <v>88</v>
      </c>
      <c r="M6" s="47">
        <f>IMPORT11!Z2</f>
        <v>40</v>
      </c>
      <c r="N6" s="57">
        <f>M6/L6</f>
        <v>0.45454545454545453</v>
      </c>
      <c r="O6" s="47">
        <f>IMPORT11!AG2</f>
        <v>48</v>
      </c>
      <c r="P6" s="57">
        <f>O6/L6</f>
        <v>0.54545454545454541</v>
      </c>
      <c r="Q6" s="9">
        <f t="shared" si="2"/>
        <v>155</v>
      </c>
    </row>
    <row r="7" spans="1:17" s="9" customFormat="1" ht="21" x14ac:dyDescent="0.55000000000000004">
      <c r="B7" s="10"/>
      <c r="C7" s="47" t="s">
        <v>70</v>
      </c>
      <c r="D7" s="48">
        <v>2</v>
      </c>
      <c r="E7" s="49">
        <f>IMPORT11!H3</f>
        <v>92</v>
      </c>
      <c r="F7" s="49">
        <f>IMPORT11!I3</f>
        <v>45</v>
      </c>
      <c r="G7" s="49">
        <f>IMPORT11!K3</f>
        <v>47</v>
      </c>
      <c r="H7" s="36">
        <f t="shared" si="0"/>
        <v>0.51086956521739135</v>
      </c>
      <c r="I7" s="49">
        <f>IMPORT11!M3</f>
        <v>2</v>
      </c>
      <c r="J7" s="36">
        <f t="shared" si="1"/>
        <v>2.1739130434782608E-2</v>
      </c>
      <c r="K7" s="49">
        <f>IMPORT11!P3</f>
        <v>0</v>
      </c>
      <c r="L7" s="51">
        <f>IMPORT11!S3</f>
        <v>45</v>
      </c>
      <c r="M7" s="47">
        <f>IMPORT11!Z3</f>
        <v>20</v>
      </c>
      <c r="N7" s="57">
        <f>M7/L7</f>
        <v>0.44444444444444442</v>
      </c>
      <c r="O7" s="47">
        <f>IMPORT11!AG3</f>
        <v>25</v>
      </c>
      <c r="P7" s="57">
        <f>O7/L7</f>
        <v>0.55555555555555558</v>
      </c>
      <c r="Q7" s="9">
        <f t="shared" ref="Q7:Q8" si="3">IF(AND(NOT(ISBLANK($L7)),NOT(ISBLANK($D7))),$E7,0)</f>
        <v>92</v>
      </c>
    </row>
    <row r="8" spans="1:17" s="9" customFormat="1" ht="21.75" thickBot="1" x14ac:dyDescent="0.6">
      <c r="B8" s="10"/>
      <c r="C8" s="53" t="s">
        <v>71</v>
      </c>
      <c r="D8" s="54">
        <v>3</v>
      </c>
      <c r="E8" s="55">
        <f>IMPORT11!H4</f>
        <v>44</v>
      </c>
      <c r="F8" s="55">
        <f>IMPORT11!I4</f>
        <v>23</v>
      </c>
      <c r="G8" s="55">
        <f>IMPORT11!K4</f>
        <v>21</v>
      </c>
      <c r="H8" s="59">
        <f t="shared" si="0"/>
        <v>0.47727272727272729</v>
      </c>
      <c r="I8" s="55">
        <f>IMPORT11!M4</f>
        <v>0</v>
      </c>
      <c r="J8" s="59">
        <f t="shared" si="1"/>
        <v>0</v>
      </c>
      <c r="K8" s="55">
        <f>IMPORT11!P4</f>
        <v>0</v>
      </c>
      <c r="L8" s="56">
        <f>IMPORT11!S4</f>
        <v>21</v>
      </c>
      <c r="M8" s="53">
        <f>IMPORT11!Z4</f>
        <v>16</v>
      </c>
      <c r="N8" s="60">
        <f>M8/L8</f>
        <v>0.76190476190476186</v>
      </c>
      <c r="O8" s="53">
        <f>IMPORT11!AG4</f>
        <v>5</v>
      </c>
      <c r="P8" s="60">
        <f>O8/L8</f>
        <v>0.23809523809523808</v>
      </c>
      <c r="Q8" s="9">
        <f t="shared" si="3"/>
        <v>44</v>
      </c>
    </row>
    <row r="9" spans="1:17" ht="13.5" thickBot="1" x14ac:dyDescent="0.25">
      <c r="C9" s="11"/>
      <c r="D9" s="12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>
        <f>SUM(Q5:Q8)</f>
        <v>291</v>
      </c>
    </row>
    <row r="10" spans="1:17" ht="13.5" thickBot="1" x14ac:dyDescent="0.25"/>
    <row r="11" spans="1:17" s="2" customFormat="1" x14ac:dyDescent="0.2">
      <c r="M11" s="13" t="str">
        <f>M3</f>
        <v>Emmanuel</v>
      </c>
      <c r="N11" s="14" t="str">
        <f>N3</f>
        <v>MACRON</v>
      </c>
      <c r="O11" s="13" t="str">
        <f>O3</f>
        <v>Marine</v>
      </c>
      <c r="P11" s="14" t="str">
        <f>P3</f>
        <v>LE PEN</v>
      </c>
    </row>
    <row r="12" spans="1:17" s="18" customFormat="1" ht="36.75" thickBot="1" x14ac:dyDescent="0.25">
      <c r="C12" s="15" t="s">
        <v>79</v>
      </c>
      <c r="D12" s="8" t="s">
        <v>80</v>
      </c>
      <c r="E12" s="15" t="s">
        <v>0</v>
      </c>
      <c r="F12" s="15" t="s">
        <v>81</v>
      </c>
      <c r="G12" s="15" t="s">
        <v>1</v>
      </c>
      <c r="H12" s="15" t="s">
        <v>51</v>
      </c>
      <c r="I12" s="15" t="s">
        <v>2</v>
      </c>
      <c r="J12" s="15" t="s">
        <v>43</v>
      </c>
      <c r="K12" s="15" t="s">
        <v>3</v>
      </c>
      <c r="L12" s="15" t="s">
        <v>4</v>
      </c>
      <c r="M12" s="16" t="s">
        <v>5</v>
      </c>
      <c r="N12" s="17" t="s">
        <v>6</v>
      </c>
      <c r="O12" s="16" t="s">
        <v>5</v>
      </c>
      <c r="P12" s="17" t="s">
        <v>6</v>
      </c>
    </row>
    <row r="13" spans="1:17" s="27" customFormat="1" ht="25.5" customHeight="1" thickBot="1" x14ac:dyDescent="0.25">
      <c r="C13" s="19" t="s">
        <v>38</v>
      </c>
      <c r="D13" s="20">
        <f>COUNTA(D5:D8)</f>
        <v>3</v>
      </c>
      <c r="E13" s="20">
        <f t="shared" ref="E13:P13" si="4">E5</f>
        <v>291</v>
      </c>
      <c r="F13" s="20">
        <f t="shared" si="4"/>
        <v>128</v>
      </c>
      <c r="G13" s="20">
        <f t="shared" si="4"/>
        <v>163</v>
      </c>
      <c r="H13" s="21">
        <f t="shared" si="4"/>
        <v>0.56013745704467355</v>
      </c>
      <c r="I13" s="22">
        <f t="shared" si="4"/>
        <v>9</v>
      </c>
      <c r="J13" s="21">
        <f t="shared" si="4"/>
        <v>3.0927835051546393E-2</v>
      </c>
      <c r="K13" s="20">
        <f t="shared" si="4"/>
        <v>0</v>
      </c>
      <c r="L13" s="20">
        <f t="shared" si="4"/>
        <v>154</v>
      </c>
      <c r="M13" s="23">
        <f t="shared" si="4"/>
        <v>76</v>
      </c>
      <c r="N13" s="24">
        <f t="shared" si="4"/>
        <v>0.4935064935064935</v>
      </c>
      <c r="O13" s="25">
        <f t="shared" si="4"/>
        <v>78</v>
      </c>
      <c r="P13" s="26">
        <f t="shared" si="4"/>
        <v>0.50649350649350644</v>
      </c>
    </row>
    <row r="15" spans="1:17" x14ac:dyDescent="0.2">
      <c r="F15" s="28" t="s">
        <v>82</v>
      </c>
      <c r="G15" s="29">
        <f>(236-COUNTBLANK(G5:G8))/236</f>
        <v>1</v>
      </c>
      <c r="I15" s="30"/>
      <c r="J15" s="30"/>
    </row>
    <row r="16" spans="1:17" x14ac:dyDescent="0.2">
      <c r="F16" s="28" t="s">
        <v>83</v>
      </c>
      <c r="G16" s="31">
        <f>Q9/E13</f>
        <v>1</v>
      </c>
      <c r="I16" s="32"/>
      <c r="J16" s="32"/>
    </row>
    <row r="17" spans="9:12" x14ac:dyDescent="0.2">
      <c r="I17" s="33"/>
      <c r="J17" s="33"/>
    </row>
    <row r="19" spans="9:12" x14ac:dyDescent="0.2">
      <c r="K19" s="30"/>
      <c r="L19" s="30"/>
    </row>
    <row r="20" spans="9:12" x14ac:dyDescent="0.2">
      <c r="K20" s="32"/>
      <c r="L20" s="32"/>
    </row>
    <row r="21" spans="9:12" x14ac:dyDescent="0.2">
      <c r="K21" s="34"/>
      <c r="L21" s="34"/>
    </row>
  </sheetData>
  <pageMargins left="0.7" right="0.7" top="0.75" bottom="0.75" header="0.3" footer="0.3"/>
  <pageSetup paperSize="9" scale="5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"/>
  <sheetViews>
    <sheetView topLeftCell="X1" workbookViewId="0">
      <selection activeCell="G1" sqref="G1"/>
    </sheetView>
  </sheetViews>
  <sheetFormatPr baseColWidth="10" defaultRowHeight="12.75" x14ac:dyDescent="0.2"/>
  <sheetData>
    <row r="1" spans="1:35" x14ac:dyDescent="0.2">
      <c r="A1" t="s">
        <v>84</v>
      </c>
      <c r="B1" t="s">
        <v>85</v>
      </c>
      <c r="C1" t="s">
        <v>86</v>
      </c>
      <c r="D1" t="s">
        <v>87</v>
      </c>
      <c r="E1" t="s">
        <v>88</v>
      </c>
      <c r="F1" t="s">
        <v>89</v>
      </c>
      <c r="G1" t="s">
        <v>90</v>
      </c>
      <c r="H1" t="s">
        <v>0</v>
      </c>
      <c r="I1" t="s">
        <v>91</v>
      </c>
      <c r="J1" t="s">
        <v>92</v>
      </c>
      <c r="K1" t="s">
        <v>1</v>
      </c>
      <c r="L1" t="s">
        <v>93</v>
      </c>
      <c r="M1" t="s">
        <v>2</v>
      </c>
      <c r="N1" t="s">
        <v>94</v>
      </c>
      <c r="O1" t="s">
        <v>95</v>
      </c>
      <c r="P1" t="s">
        <v>3</v>
      </c>
      <c r="Q1" t="s">
        <v>96</v>
      </c>
      <c r="R1" t="s">
        <v>97</v>
      </c>
      <c r="S1" t="s">
        <v>4</v>
      </c>
      <c r="T1" t="s">
        <v>98</v>
      </c>
      <c r="U1" t="s">
        <v>99</v>
      </c>
      <c r="V1" t="s">
        <v>100</v>
      </c>
      <c r="W1" t="s">
        <v>101</v>
      </c>
      <c r="X1" t="s">
        <v>102</v>
      </c>
      <c r="Y1" t="s">
        <v>103</v>
      </c>
      <c r="Z1" t="s">
        <v>5</v>
      </c>
      <c r="AA1" t="s">
        <v>104</v>
      </c>
      <c r="AB1" t="s">
        <v>6</v>
      </c>
    </row>
    <row r="2" spans="1:35" x14ac:dyDescent="0.2">
      <c r="A2" t="s">
        <v>105</v>
      </c>
      <c r="B2" t="s">
        <v>106</v>
      </c>
      <c r="C2">
        <v>1</v>
      </c>
      <c r="D2" t="s">
        <v>107</v>
      </c>
      <c r="E2">
        <v>37</v>
      </c>
      <c r="F2" t="s">
        <v>21</v>
      </c>
      <c r="G2">
        <v>1</v>
      </c>
      <c r="H2">
        <v>146</v>
      </c>
      <c r="I2">
        <v>58</v>
      </c>
      <c r="J2">
        <v>39.729999999999997</v>
      </c>
      <c r="K2">
        <v>88</v>
      </c>
      <c r="L2">
        <v>60.27</v>
      </c>
      <c r="M2">
        <v>2</v>
      </c>
      <c r="N2">
        <v>1.37</v>
      </c>
      <c r="O2">
        <v>2.27</v>
      </c>
      <c r="P2">
        <v>0</v>
      </c>
      <c r="Q2">
        <v>0</v>
      </c>
      <c r="R2">
        <v>0</v>
      </c>
      <c r="S2">
        <v>86</v>
      </c>
      <c r="T2">
        <v>58.9</v>
      </c>
      <c r="U2">
        <v>97.73</v>
      </c>
      <c r="V2">
        <v>1</v>
      </c>
      <c r="W2" t="s">
        <v>108</v>
      </c>
      <c r="X2" t="s">
        <v>8</v>
      </c>
      <c r="Y2" t="s">
        <v>9</v>
      </c>
      <c r="Z2">
        <v>32</v>
      </c>
      <c r="AA2">
        <v>21.92</v>
      </c>
      <c r="AB2">
        <v>37.21</v>
      </c>
      <c r="AC2">
        <v>2</v>
      </c>
      <c r="AD2" t="s">
        <v>109</v>
      </c>
      <c r="AE2" t="s">
        <v>10</v>
      </c>
      <c r="AF2" t="s">
        <v>11</v>
      </c>
      <c r="AG2">
        <v>54</v>
      </c>
      <c r="AH2">
        <v>36.99</v>
      </c>
      <c r="AI2">
        <v>62.79</v>
      </c>
    </row>
  </sheetData>
  <sheetProtection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0">
    <pageSetUpPr fitToPage="1"/>
  </sheetPr>
  <dimension ref="A1:Q19"/>
  <sheetViews>
    <sheetView topLeftCell="C1" zoomScale="90" zoomScaleNormal="90" workbookViewId="0">
      <selection activeCell="F1" sqref="F1"/>
    </sheetView>
  </sheetViews>
  <sheetFormatPr baseColWidth="10" defaultRowHeight="12.75" x14ac:dyDescent="0.2"/>
  <cols>
    <col min="1" max="2" width="8.42578125" hidden="1" customWidth="1"/>
    <col min="3" max="3" width="19" customWidth="1"/>
    <col min="4" max="4" width="8.140625" style="2" customWidth="1"/>
    <col min="5" max="6" width="8.7109375" customWidth="1"/>
    <col min="7" max="7" width="11" customWidth="1"/>
    <col min="8" max="8" width="11.5703125" customWidth="1"/>
    <col min="9" max="9" width="9.140625" customWidth="1"/>
    <col min="10" max="10" width="11.5703125" customWidth="1"/>
    <col min="11" max="11" width="8.5703125" customWidth="1"/>
    <col min="12" max="12" width="9.28515625" customWidth="1"/>
    <col min="13" max="16" width="11" customWidth="1"/>
    <col min="17" max="18" width="0" hidden="1" customWidth="1"/>
  </cols>
  <sheetData>
    <row r="1" spans="1:17" ht="19.5" x14ac:dyDescent="0.25">
      <c r="C1" s="1" t="s">
        <v>44</v>
      </c>
      <c r="F1" s="3" t="s">
        <v>113</v>
      </c>
    </row>
    <row r="2" spans="1:17" ht="13.5" thickBot="1" x14ac:dyDescent="0.25">
      <c r="C2" s="4" t="s">
        <v>45</v>
      </c>
    </row>
    <row r="3" spans="1:17" s="2" customFormat="1" ht="25.5" customHeight="1" x14ac:dyDescent="0.2">
      <c r="C3" s="5">
        <f ca="1">NOW()</f>
        <v>42865.430502083334</v>
      </c>
      <c r="M3" s="61" t="s">
        <v>9</v>
      </c>
      <c r="N3" s="62" t="s">
        <v>8</v>
      </c>
      <c r="O3" s="61" t="s">
        <v>11</v>
      </c>
      <c r="P3" s="63" t="s">
        <v>10</v>
      </c>
    </row>
    <row r="4" spans="1:17" ht="24.75" thickBot="1" x14ac:dyDescent="0.25">
      <c r="A4" s="6" t="s">
        <v>46</v>
      </c>
      <c r="B4" s="6" t="s">
        <v>47</v>
      </c>
      <c r="C4" s="7" t="s">
        <v>48</v>
      </c>
      <c r="D4" s="8" t="s">
        <v>49</v>
      </c>
      <c r="E4" s="7" t="s">
        <v>0</v>
      </c>
      <c r="F4" s="7" t="s">
        <v>50</v>
      </c>
      <c r="G4" s="7" t="s">
        <v>1</v>
      </c>
      <c r="H4" s="7" t="s">
        <v>51</v>
      </c>
      <c r="I4" s="7" t="s">
        <v>2</v>
      </c>
      <c r="J4" s="7" t="s">
        <v>43</v>
      </c>
      <c r="K4" s="7" t="s">
        <v>3</v>
      </c>
      <c r="L4" s="7" t="s">
        <v>4</v>
      </c>
      <c r="M4" s="69" t="s">
        <v>5</v>
      </c>
      <c r="N4" s="70" t="s">
        <v>6</v>
      </c>
      <c r="O4" s="69" t="s">
        <v>5</v>
      </c>
      <c r="P4" s="71" t="s">
        <v>6</v>
      </c>
    </row>
    <row r="5" spans="1:17" s="35" customFormat="1" ht="15" x14ac:dyDescent="0.25">
      <c r="A5" s="38">
        <v>1</v>
      </c>
      <c r="B5" s="39" t="s">
        <v>52</v>
      </c>
      <c r="C5" s="40" t="s">
        <v>39</v>
      </c>
      <c r="D5" s="41"/>
      <c r="E5" s="43">
        <f>SUM(E6)</f>
        <v>146</v>
      </c>
      <c r="F5" s="43">
        <f>SUM(F6)</f>
        <v>58</v>
      </c>
      <c r="G5" s="43">
        <f>SUM(G6)</f>
        <v>88</v>
      </c>
      <c r="H5" s="44">
        <f>G5/E5</f>
        <v>0.60273972602739723</v>
      </c>
      <c r="I5" s="74">
        <f>SUM(I6)</f>
        <v>2</v>
      </c>
      <c r="J5" s="45">
        <f>I5/E5</f>
        <v>1.3698630136986301E-2</v>
      </c>
      <c r="K5" s="43">
        <f>SUM(K6)</f>
        <v>0</v>
      </c>
      <c r="L5" s="46">
        <f>SUM(L6)</f>
        <v>86</v>
      </c>
      <c r="M5" s="40">
        <f>SUM(M6)</f>
        <v>32</v>
      </c>
      <c r="N5" s="58">
        <f>M5/$L5</f>
        <v>0.37209302325581395</v>
      </c>
      <c r="O5" s="40">
        <f>SUM(O6)</f>
        <v>54</v>
      </c>
      <c r="P5" s="58">
        <f>O5/$L5</f>
        <v>0.62790697674418605</v>
      </c>
      <c r="Q5" s="35">
        <f t="shared" ref="Q5:Q6" si="0">IF(AND(NOT(ISBLANK($L5)),NOT(ISBLANK($D5))),$E5,0)</f>
        <v>0</v>
      </c>
    </row>
    <row r="6" spans="1:17" s="9" customFormat="1" ht="21.75" thickBot="1" x14ac:dyDescent="0.6">
      <c r="B6" s="10"/>
      <c r="C6" s="53" t="s">
        <v>21</v>
      </c>
      <c r="D6" s="54">
        <v>1</v>
      </c>
      <c r="E6" s="55">
        <f>IMPORT12!H2</f>
        <v>146</v>
      </c>
      <c r="F6" s="55">
        <f>IMPORT12!I2</f>
        <v>58</v>
      </c>
      <c r="G6" s="55">
        <f>IMPORT12!K2</f>
        <v>88</v>
      </c>
      <c r="H6" s="59">
        <f>G6/E6</f>
        <v>0.60273972602739723</v>
      </c>
      <c r="I6" s="55">
        <f>IMPORT12!M2</f>
        <v>2</v>
      </c>
      <c r="J6" s="59">
        <f>I6/E6</f>
        <v>1.3698630136986301E-2</v>
      </c>
      <c r="K6" s="55">
        <f>IMPORT12!P2</f>
        <v>0</v>
      </c>
      <c r="L6" s="56">
        <f>IMPORT12!S2</f>
        <v>86</v>
      </c>
      <c r="M6" s="53">
        <f>IMPORT12!Z2</f>
        <v>32</v>
      </c>
      <c r="N6" s="60">
        <f>M6/L6</f>
        <v>0.37209302325581395</v>
      </c>
      <c r="O6" s="53">
        <f>IMPORT12!AG2</f>
        <v>54</v>
      </c>
      <c r="P6" s="60">
        <f>O6/L6</f>
        <v>0.62790697674418605</v>
      </c>
      <c r="Q6" s="9">
        <f t="shared" si="0"/>
        <v>146</v>
      </c>
    </row>
    <row r="7" spans="1:17" ht="13.5" thickBot="1" x14ac:dyDescent="0.25">
      <c r="C7" s="11"/>
      <c r="D7" s="12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>
        <f>SUM(Q5:Q6)</f>
        <v>146</v>
      </c>
    </row>
    <row r="8" spans="1:17" ht="13.5" thickBot="1" x14ac:dyDescent="0.25"/>
    <row r="9" spans="1:17" s="2" customFormat="1" x14ac:dyDescent="0.2">
      <c r="M9" s="13" t="str">
        <f>M3</f>
        <v>Emmanuel</v>
      </c>
      <c r="N9" s="14" t="str">
        <f>N3</f>
        <v>MACRON</v>
      </c>
      <c r="O9" s="13" t="str">
        <f>O3</f>
        <v>Marine</v>
      </c>
      <c r="P9" s="14" t="str">
        <f>P3</f>
        <v>LE PEN</v>
      </c>
    </row>
    <row r="10" spans="1:17" s="18" customFormat="1" ht="36.75" thickBot="1" x14ac:dyDescent="0.25">
      <c r="C10" s="15" t="s">
        <v>79</v>
      </c>
      <c r="D10" s="8" t="s">
        <v>80</v>
      </c>
      <c r="E10" s="15" t="s">
        <v>0</v>
      </c>
      <c r="F10" s="15" t="s">
        <v>81</v>
      </c>
      <c r="G10" s="15" t="s">
        <v>1</v>
      </c>
      <c r="H10" s="15" t="s">
        <v>51</v>
      </c>
      <c r="I10" s="15" t="s">
        <v>2</v>
      </c>
      <c r="J10" s="15" t="s">
        <v>43</v>
      </c>
      <c r="K10" s="15" t="s">
        <v>3</v>
      </c>
      <c r="L10" s="15" t="s">
        <v>4</v>
      </c>
      <c r="M10" s="16" t="s">
        <v>5</v>
      </c>
      <c r="N10" s="17" t="s">
        <v>6</v>
      </c>
      <c r="O10" s="16" t="s">
        <v>5</v>
      </c>
      <c r="P10" s="17" t="s">
        <v>6</v>
      </c>
    </row>
    <row r="11" spans="1:17" s="27" customFormat="1" ht="25.5" customHeight="1" thickBot="1" x14ac:dyDescent="0.25">
      <c r="C11" s="19" t="s">
        <v>39</v>
      </c>
      <c r="D11" s="20">
        <f>COUNTA(D5:D6)</f>
        <v>1</v>
      </c>
      <c r="E11" s="20">
        <f t="shared" ref="E11:P11" si="1">E5</f>
        <v>146</v>
      </c>
      <c r="F11" s="20">
        <f t="shared" si="1"/>
        <v>58</v>
      </c>
      <c r="G11" s="20">
        <f t="shared" si="1"/>
        <v>88</v>
      </c>
      <c r="H11" s="21">
        <f t="shared" si="1"/>
        <v>0.60273972602739723</v>
      </c>
      <c r="I11" s="22">
        <f t="shared" si="1"/>
        <v>2</v>
      </c>
      <c r="J11" s="21">
        <f t="shared" si="1"/>
        <v>1.3698630136986301E-2</v>
      </c>
      <c r="K11" s="20">
        <f t="shared" si="1"/>
        <v>0</v>
      </c>
      <c r="L11" s="20">
        <f t="shared" si="1"/>
        <v>86</v>
      </c>
      <c r="M11" s="23">
        <f t="shared" si="1"/>
        <v>32</v>
      </c>
      <c r="N11" s="24">
        <f t="shared" si="1"/>
        <v>0.37209302325581395</v>
      </c>
      <c r="O11" s="25">
        <f t="shared" si="1"/>
        <v>54</v>
      </c>
      <c r="P11" s="26">
        <f t="shared" si="1"/>
        <v>0.62790697674418605</v>
      </c>
    </row>
    <row r="13" spans="1:17" x14ac:dyDescent="0.2">
      <c r="F13" s="28" t="s">
        <v>82</v>
      </c>
      <c r="G13" s="29">
        <f>(236-COUNTBLANK(G5:G6))/236</f>
        <v>1</v>
      </c>
      <c r="I13" s="30"/>
      <c r="J13" s="30"/>
    </row>
    <row r="14" spans="1:17" x14ac:dyDescent="0.2">
      <c r="F14" s="28" t="s">
        <v>83</v>
      </c>
      <c r="G14" s="31">
        <f>Q7/E11</f>
        <v>1</v>
      </c>
      <c r="I14" s="32"/>
      <c r="J14" s="32"/>
    </row>
    <row r="15" spans="1:17" x14ac:dyDescent="0.2">
      <c r="I15" s="33"/>
      <c r="J15" s="33"/>
    </row>
    <row r="17" spans="11:12" x14ac:dyDescent="0.2">
      <c r="K17" s="30"/>
      <c r="L17" s="30"/>
    </row>
    <row r="18" spans="11:12" x14ac:dyDescent="0.2">
      <c r="K18" s="32"/>
      <c r="L18" s="32"/>
    </row>
    <row r="19" spans="11:12" x14ac:dyDescent="0.2">
      <c r="K19" s="34"/>
      <c r="L19" s="34"/>
    </row>
  </sheetData>
  <pageMargins left="0.7" right="0.7" top="0.75" bottom="0.75" header="0.3" footer="0.3"/>
  <pageSetup paperSize="9" scale="5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"/>
  <sheetViews>
    <sheetView topLeftCell="M1" workbookViewId="0">
      <selection activeCell="G1" sqref="G1"/>
    </sheetView>
  </sheetViews>
  <sheetFormatPr baseColWidth="10" defaultRowHeight="12.75" x14ac:dyDescent="0.2"/>
  <sheetData>
    <row r="1" spans="1:35" x14ac:dyDescent="0.2">
      <c r="A1" t="s">
        <v>84</v>
      </c>
      <c r="B1" t="s">
        <v>85</v>
      </c>
      <c r="C1" t="s">
        <v>86</v>
      </c>
      <c r="D1" t="s">
        <v>87</v>
      </c>
      <c r="E1" t="s">
        <v>88</v>
      </c>
      <c r="F1" t="s">
        <v>89</v>
      </c>
      <c r="G1" t="s">
        <v>90</v>
      </c>
      <c r="H1" t="s">
        <v>0</v>
      </c>
      <c r="I1" t="s">
        <v>91</v>
      </c>
      <c r="J1" t="s">
        <v>92</v>
      </c>
      <c r="K1" t="s">
        <v>1</v>
      </c>
      <c r="L1" t="s">
        <v>93</v>
      </c>
      <c r="M1" t="s">
        <v>2</v>
      </c>
      <c r="N1" t="s">
        <v>94</v>
      </c>
      <c r="O1" t="s">
        <v>95</v>
      </c>
      <c r="P1" t="s">
        <v>3</v>
      </c>
      <c r="Q1" t="s">
        <v>96</v>
      </c>
      <c r="R1" t="s">
        <v>97</v>
      </c>
      <c r="S1" t="s">
        <v>4</v>
      </c>
      <c r="T1" t="s">
        <v>98</v>
      </c>
      <c r="U1" t="s">
        <v>99</v>
      </c>
      <c r="V1" t="s">
        <v>100</v>
      </c>
      <c r="W1" t="s">
        <v>101</v>
      </c>
      <c r="X1" t="s">
        <v>102</v>
      </c>
      <c r="Y1" t="s">
        <v>103</v>
      </c>
      <c r="Z1" t="s">
        <v>5</v>
      </c>
      <c r="AA1" t="s">
        <v>104</v>
      </c>
      <c r="AB1" t="s">
        <v>6</v>
      </c>
    </row>
    <row r="2" spans="1:35" x14ac:dyDescent="0.2">
      <c r="A2" t="s">
        <v>105</v>
      </c>
      <c r="B2" t="s">
        <v>106</v>
      </c>
      <c r="C2">
        <v>1</v>
      </c>
      <c r="D2" t="s">
        <v>107</v>
      </c>
      <c r="E2">
        <v>40</v>
      </c>
      <c r="F2" t="s">
        <v>111</v>
      </c>
      <c r="G2">
        <v>1</v>
      </c>
      <c r="H2">
        <v>756</v>
      </c>
      <c r="I2">
        <v>479</v>
      </c>
      <c r="J2">
        <v>63.36</v>
      </c>
      <c r="K2">
        <v>277</v>
      </c>
      <c r="L2">
        <v>36.64</v>
      </c>
      <c r="M2">
        <v>5</v>
      </c>
      <c r="N2">
        <v>0.66</v>
      </c>
      <c r="O2">
        <v>1.81</v>
      </c>
      <c r="P2">
        <v>14</v>
      </c>
      <c r="Q2">
        <v>1.85</v>
      </c>
      <c r="R2">
        <v>5.05</v>
      </c>
      <c r="S2">
        <v>258</v>
      </c>
      <c r="T2">
        <v>34.130000000000003</v>
      </c>
      <c r="U2">
        <v>93.14</v>
      </c>
      <c r="V2">
        <v>1</v>
      </c>
      <c r="W2" t="s">
        <v>108</v>
      </c>
      <c r="X2" t="s">
        <v>8</v>
      </c>
      <c r="Y2" t="s">
        <v>9</v>
      </c>
      <c r="Z2">
        <v>125</v>
      </c>
      <c r="AA2">
        <v>16.53</v>
      </c>
      <c r="AB2">
        <v>48.45</v>
      </c>
      <c r="AC2">
        <v>2</v>
      </c>
      <c r="AD2" t="s">
        <v>109</v>
      </c>
      <c r="AE2" t="s">
        <v>10</v>
      </c>
      <c r="AF2" t="s">
        <v>11</v>
      </c>
      <c r="AG2">
        <v>133</v>
      </c>
      <c r="AH2">
        <v>17.59</v>
      </c>
      <c r="AI2">
        <v>51.55</v>
      </c>
    </row>
    <row r="3" spans="1:35" x14ac:dyDescent="0.2">
      <c r="A3" t="s">
        <v>105</v>
      </c>
      <c r="B3" t="s">
        <v>106</v>
      </c>
      <c r="C3">
        <v>1</v>
      </c>
      <c r="D3" t="s">
        <v>107</v>
      </c>
      <c r="E3">
        <v>40</v>
      </c>
      <c r="F3" t="s">
        <v>111</v>
      </c>
      <c r="G3">
        <v>2</v>
      </c>
      <c r="H3">
        <v>1286</v>
      </c>
      <c r="I3">
        <v>799</v>
      </c>
      <c r="J3">
        <v>62.13</v>
      </c>
      <c r="K3">
        <v>487</v>
      </c>
      <c r="L3">
        <v>37.869999999999997</v>
      </c>
      <c r="M3">
        <v>11</v>
      </c>
      <c r="N3">
        <v>0.86</v>
      </c>
      <c r="O3">
        <v>2.2599999999999998</v>
      </c>
      <c r="P3">
        <v>8</v>
      </c>
      <c r="Q3">
        <v>0.62</v>
      </c>
      <c r="R3">
        <v>1.64</v>
      </c>
      <c r="S3">
        <v>468</v>
      </c>
      <c r="T3">
        <v>36.39</v>
      </c>
      <c r="U3">
        <v>96.1</v>
      </c>
      <c r="V3">
        <v>1</v>
      </c>
      <c r="W3" t="s">
        <v>108</v>
      </c>
      <c r="X3" t="s">
        <v>8</v>
      </c>
      <c r="Y3" t="s">
        <v>9</v>
      </c>
      <c r="Z3">
        <v>257</v>
      </c>
      <c r="AA3">
        <v>19.98</v>
      </c>
      <c r="AB3">
        <v>54.91</v>
      </c>
      <c r="AC3">
        <v>2</v>
      </c>
      <c r="AD3" t="s">
        <v>109</v>
      </c>
      <c r="AE3" t="s">
        <v>10</v>
      </c>
      <c r="AF3" t="s">
        <v>11</v>
      </c>
      <c r="AG3">
        <v>211</v>
      </c>
      <c r="AH3">
        <v>16.41</v>
      </c>
      <c r="AI3">
        <v>45.09</v>
      </c>
    </row>
    <row r="4" spans="1:35" x14ac:dyDescent="0.2">
      <c r="A4" t="s">
        <v>105</v>
      </c>
      <c r="B4" t="s">
        <v>106</v>
      </c>
      <c r="C4">
        <v>1</v>
      </c>
      <c r="D4" t="s">
        <v>107</v>
      </c>
      <c r="E4">
        <v>40</v>
      </c>
      <c r="F4" t="s">
        <v>111</v>
      </c>
      <c r="G4">
        <v>3</v>
      </c>
      <c r="H4">
        <v>83</v>
      </c>
      <c r="I4">
        <v>33</v>
      </c>
      <c r="J4">
        <v>39.76</v>
      </c>
      <c r="K4">
        <v>50</v>
      </c>
      <c r="L4">
        <v>60.24</v>
      </c>
      <c r="M4">
        <v>0</v>
      </c>
      <c r="N4">
        <v>0</v>
      </c>
      <c r="O4">
        <v>0</v>
      </c>
      <c r="P4">
        <v>3</v>
      </c>
      <c r="Q4">
        <v>3.61</v>
      </c>
      <c r="R4">
        <v>6</v>
      </c>
      <c r="S4">
        <v>47</v>
      </c>
      <c r="T4">
        <v>56.63</v>
      </c>
      <c r="U4">
        <v>94</v>
      </c>
      <c r="V4">
        <v>1</v>
      </c>
      <c r="W4" t="s">
        <v>108</v>
      </c>
      <c r="X4" t="s">
        <v>8</v>
      </c>
      <c r="Y4" t="s">
        <v>9</v>
      </c>
      <c r="Z4">
        <v>36</v>
      </c>
      <c r="AA4">
        <v>43.37</v>
      </c>
      <c r="AB4">
        <v>76.599999999999994</v>
      </c>
      <c r="AC4">
        <v>2</v>
      </c>
      <c r="AD4" t="s">
        <v>109</v>
      </c>
      <c r="AE4" t="s">
        <v>10</v>
      </c>
      <c r="AF4" t="s">
        <v>11</v>
      </c>
      <c r="AG4">
        <v>11</v>
      </c>
      <c r="AH4">
        <v>13.25</v>
      </c>
      <c r="AI4">
        <v>23.4</v>
      </c>
    </row>
    <row r="5" spans="1:35" x14ac:dyDescent="0.2">
      <c r="A5" t="s">
        <v>105</v>
      </c>
      <c r="B5" t="s">
        <v>106</v>
      </c>
      <c r="C5">
        <v>1</v>
      </c>
      <c r="D5" t="s">
        <v>107</v>
      </c>
      <c r="E5">
        <v>40</v>
      </c>
      <c r="F5" t="s">
        <v>111</v>
      </c>
      <c r="G5">
        <v>4</v>
      </c>
      <c r="H5">
        <v>227</v>
      </c>
      <c r="I5">
        <v>92</v>
      </c>
      <c r="J5">
        <v>40.53</v>
      </c>
      <c r="K5">
        <v>135</v>
      </c>
      <c r="L5">
        <v>59.47</v>
      </c>
      <c r="M5">
        <v>0</v>
      </c>
      <c r="N5">
        <v>0</v>
      </c>
      <c r="O5">
        <v>0</v>
      </c>
      <c r="P5">
        <v>2</v>
      </c>
      <c r="Q5">
        <v>0.88</v>
      </c>
      <c r="R5">
        <v>1.48</v>
      </c>
      <c r="S5">
        <v>133</v>
      </c>
      <c r="T5">
        <v>58.59</v>
      </c>
      <c r="U5">
        <v>98.52</v>
      </c>
      <c r="V5">
        <v>1</v>
      </c>
      <c r="W5" t="s">
        <v>108</v>
      </c>
      <c r="X5" t="s">
        <v>8</v>
      </c>
      <c r="Y5" t="s">
        <v>9</v>
      </c>
      <c r="Z5">
        <v>86</v>
      </c>
      <c r="AA5">
        <v>37.89</v>
      </c>
      <c r="AB5">
        <v>64.66</v>
      </c>
      <c r="AC5">
        <v>2</v>
      </c>
      <c r="AD5" t="s">
        <v>109</v>
      </c>
      <c r="AE5" t="s">
        <v>10</v>
      </c>
      <c r="AF5" t="s">
        <v>11</v>
      </c>
      <c r="AG5">
        <v>47</v>
      </c>
      <c r="AH5">
        <v>20.7</v>
      </c>
      <c r="AI5">
        <v>35.340000000000003</v>
      </c>
    </row>
    <row r="6" spans="1:35" x14ac:dyDescent="0.2">
      <c r="A6" t="s">
        <v>105</v>
      </c>
      <c r="B6" t="s">
        <v>106</v>
      </c>
      <c r="C6">
        <v>1</v>
      </c>
      <c r="D6" t="s">
        <v>107</v>
      </c>
      <c r="E6">
        <v>40</v>
      </c>
      <c r="F6" t="s">
        <v>111</v>
      </c>
      <c r="G6">
        <v>5</v>
      </c>
      <c r="H6">
        <v>463</v>
      </c>
      <c r="I6">
        <v>250</v>
      </c>
      <c r="J6">
        <v>54</v>
      </c>
      <c r="K6">
        <v>213</v>
      </c>
      <c r="L6">
        <v>46</v>
      </c>
      <c r="M6">
        <v>1</v>
      </c>
      <c r="N6">
        <v>0.22</v>
      </c>
      <c r="O6">
        <v>0.47</v>
      </c>
      <c r="P6">
        <v>3</v>
      </c>
      <c r="Q6">
        <v>0.65</v>
      </c>
      <c r="R6">
        <v>1.41</v>
      </c>
      <c r="S6">
        <v>209</v>
      </c>
      <c r="T6">
        <v>45.14</v>
      </c>
      <c r="U6">
        <v>98.12</v>
      </c>
      <c r="V6">
        <v>1</v>
      </c>
      <c r="W6" t="s">
        <v>108</v>
      </c>
      <c r="X6" t="s">
        <v>8</v>
      </c>
      <c r="Y6" t="s">
        <v>9</v>
      </c>
      <c r="Z6">
        <v>137</v>
      </c>
      <c r="AA6">
        <v>29.59</v>
      </c>
      <c r="AB6">
        <v>65.55</v>
      </c>
      <c r="AC6">
        <v>2</v>
      </c>
      <c r="AD6" t="s">
        <v>109</v>
      </c>
      <c r="AE6" t="s">
        <v>10</v>
      </c>
      <c r="AF6" t="s">
        <v>11</v>
      </c>
      <c r="AG6">
        <v>72</v>
      </c>
      <c r="AH6">
        <v>15.55</v>
      </c>
      <c r="AI6">
        <v>34.450000000000003</v>
      </c>
    </row>
  </sheetData>
  <sheetProtection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4">
    <pageSetUpPr fitToPage="1"/>
  </sheetPr>
  <dimension ref="A1:Q23"/>
  <sheetViews>
    <sheetView topLeftCell="C1" zoomScale="90" zoomScaleNormal="90" workbookViewId="0">
      <selection activeCell="F1" sqref="F1"/>
    </sheetView>
  </sheetViews>
  <sheetFormatPr baseColWidth="10" defaultRowHeight="12.75" x14ac:dyDescent="0.2"/>
  <cols>
    <col min="1" max="2" width="8.42578125" hidden="1" customWidth="1"/>
    <col min="3" max="3" width="19" customWidth="1"/>
    <col min="4" max="4" width="8.140625" style="2" customWidth="1"/>
    <col min="5" max="6" width="8.7109375" customWidth="1"/>
    <col min="7" max="7" width="11" customWidth="1"/>
    <col min="8" max="8" width="11.5703125" customWidth="1"/>
    <col min="9" max="9" width="9.140625" customWidth="1"/>
    <col min="10" max="10" width="11.5703125" customWidth="1"/>
    <col min="11" max="11" width="8.5703125" customWidth="1"/>
    <col min="12" max="12" width="9.28515625" customWidth="1"/>
    <col min="13" max="16" width="11" customWidth="1"/>
    <col min="17" max="18" width="0" hidden="1" customWidth="1"/>
  </cols>
  <sheetData>
    <row r="1" spans="1:17" ht="19.5" x14ac:dyDescent="0.25">
      <c r="C1" s="1" t="s">
        <v>44</v>
      </c>
      <c r="F1" s="3" t="s">
        <v>113</v>
      </c>
    </row>
    <row r="2" spans="1:17" ht="13.5" thickBot="1" x14ac:dyDescent="0.25">
      <c r="C2" s="4" t="s">
        <v>45</v>
      </c>
    </row>
    <row r="3" spans="1:17" s="2" customFormat="1" ht="25.5" customHeight="1" x14ac:dyDescent="0.2">
      <c r="C3" s="5">
        <f ca="1">NOW()</f>
        <v>42865.430502083334</v>
      </c>
      <c r="M3" s="61" t="s">
        <v>9</v>
      </c>
      <c r="N3" s="62" t="s">
        <v>8</v>
      </c>
      <c r="O3" s="61" t="s">
        <v>11</v>
      </c>
      <c r="P3" s="63" t="s">
        <v>10</v>
      </c>
    </row>
    <row r="4" spans="1:17" ht="24.75" thickBot="1" x14ac:dyDescent="0.25">
      <c r="A4" s="6" t="s">
        <v>46</v>
      </c>
      <c r="B4" s="6" t="s">
        <v>47</v>
      </c>
      <c r="C4" s="7" t="s">
        <v>48</v>
      </c>
      <c r="D4" s="8" t="s">
        <v>49</v>
      </c>
      <c r="E4" s="7" t="s">
        <v>0</v>
      </c>
      <c r="F4" s="7" t="s">
        <v>50</v>
      </c>
      <c r="G4" s="7" t="s">
        <v>1</v>
      </c>
      <c r="H4" s="7" t="s">
        <v>51</v>
      </c>
      <c r="I4" s="7" t="s">
        <v>2</v>
      </c>
      <c r="J4" s="7" t="s">
        <v>43</v>
      </c>
      <c r="K4" s="7" t="s">
        <v>3</v>
      </c>
      <c r="L4" s="7" t="s">
        <v>4</v>
      </c>
      <c r="M4" s="69" t="s">
        <v>5</v>
      </c>
      <c r="N4" s="70" t="s">
        <v>6</v>
      </c>
      <c r="O4" s="69" t="s">
        <v>5</v>
      </c>
      <c r="P4" s="71" t="s">
        <v>6</v>
      </c>
    </row>
    <row r="5" spans="1:17" s="35" customFormat="1" ht="15" x14ac:dyDescent="0.25">
      <c r="A5" s="38">
        <v>1</v>
      </c>
      <c r="B5" s="39" t="s">
        <v>52</v>
      </c>
      <c r="C5" s="40" t="s">
        <v>29</v>
      </c>
      <c r="D5" s="41"/>
      <c r="E5" s="43">
        <f>SUM(E6:E10)</f>
        <v>2815</v>
      </c>
      <c r="F5" s="43">
        <f>SUM(F6:F10)</f>
        <v>1653</v>
      </c>
      <c r="G5" s="43">
        <f>SUM(G6:G10)</f>
        <v>1162</v>
      </c>
      <c r="H5" s="44">
        <f t="shared" ref="H5:H10" si="0">G5/E5</f>
        <v>0.41278863232682061</v>
      </c>
      <c r="I5" s="74">
        <f>SUM(I6:I10)</f>
        <v>17</v>
      </c>
      <c r="J5" s="45">
        <f t="shared" ref="J5:J10" si="1">I5/E5</f>
        <v>6.0390763765541741E-3</v>
      </c>
      <c r="K5" s="43">
        <f>SUM(K6:K10)</f>
        <v>30</v>
      </c>
      <c r="L5" s="46">
        <f>SUM(L6:L10)</f>
        <v>1115</v>
      </c>
      <c r="M5" s="40">
        <f>SUM(M6:M10)</f>
        <v>641</v>
      </c>
      <c r="N5" s="58">
        <f>M5/$L5</f>
        <v>0.57488789237668159</v>
      </c>
      <c r="O5" s="40">
        <f>SUM(O6:O10)</f>
        <v>474</v>
      </c>
      <c r="P5" s="58">
        <f>O5/$L5</f>
        <v>0.42511210762331836</v>
      </c>
      <c r="Q5" s="35">
        <f t="shared" ref="Q5:Q10" si="2">IF(AND(NOT(ISBLANK($L5)),NOT(ISBLANK($D5))),$E5,0)</f>
        <v>0</v>
      </c>
    </row>
    <row r="6" spans="1:17" s="9" customFormat="1" ht="21" x14ac:dyDescent="0.55000000000000004">
      <c r="B6" s="10"/>
      <c r="C6" s="47" t="s">
        <v>72</v>
      </c>
      <c r="D6" s="48">
        <v>1</v>
      </c>
      <c r="E6" s="49">
        <f>IMPORT13!H2</f>
        <v>756</v>
      </c>
      <c r="F6" s="49">
        <f>IMPORT13!I2</f>
        <v>479</v>
      </c>
      <c r="G6" s="49">
        <f>IMPORT13!K2</f>
        <v>277</v>
      </c>
      <c r="H6" s="36">
        <f t="shared" si="0"/>
        <v>0.3664021164021164</v>
      </c>
      <c r="I6" s="49">
        <f>IMPORT13!M2</f>
        <v>5</v>
      </c>
      <c r="J6" s="36">
        <f t="shared" si="1"/>
        <v>6.6137566137566134E-3</v>
      </c>
      <c r="K6" s="49">
        <f>IMPORT13!P2</f>
        <v>14</v>
      </c>
      <c r="L6" s="51">
        <f>IMPORT13!S2</f>
        <v>258</v>
      </c>
      <c r="M6" s="47">
        <f>IMPORT13!Z2</f>
        <v>125</v>
      </c>
      <c r="N6" s="57">
        <f>M6/L6</f>
        <v>0.48449612403100772</v>
      </c>
      <c r="O6" s="47">
        <f>IMPORT13!AG2</f>
        <v>133</v>
      </c>
      <c r="P6" s="57">
        <f>O6/L6</f>
        <v>0.51550387596899228</v>
      </c>
      <c r="Q6" s="9">
        <f t="shared" si="2"/>
        <v>756</v>
      </c>
    </row>
    <row r="7" spans="1:17" s="9" customFormat="1" ht="21" x14ac:dyDescent="0.55000000000000004">
      <c r="B7" s="10"/>
      <c r="C7" s="47" t="s">
        <v>73</v>
      </c>
      <c r="D7" s="48">
        <v>2</v>
      </c>
      <c r="E7" s="49">
        <f>IMPORT13!H3</f>
        <v>1286</v>
      </c>
      <c r="F7" s="49">
        <f>IMPORT13!I3</f>
        <v>799</v>
      </c>
      <c r="G7" s="49">
        <f>IMPORT13!K3</f>
        <v>487</v>
      </c>
      <c r="H7" s="36">
        <f t="shared" si="0"/>
        <v>0.37869362363919129</v>
      </c>
      <c r="I7" s="49">
        <f>IMPORT13!M3</f>
        <v>11</v>
      </c>
      <c r="J7" s="36">
        <f t="shared" si="1"/>
        <v>8.553654743390357E-3</v>
      </c>
      <c r="K7" s="49">
        <f>IMPORT13!P3</f>
        <v>8</v>
      </c>
      <c r="L7" s="51">
        <f>IMPORT13!S3</f>
        <v>468</v>
      </c>
      <c r="M7" s="47">
        <f>IMPORT13!Z3</f>
        <v>257</v>
      </c>
      <c r="N7" s="57">
        <f>M7/L7</f>
        <v>0.54914529914529919</v>
      </c>
      <c r="O7" s="47">
        <f>IMPORT13!AG3</f>
        <v>211</v>
      </c>
      <c r="P7" s="57">
        <f>O7/L7</f>
        <v>0.45085470085470086</v>
      </c>
      <c r="Q7" s="9">
        <f t="shared" si="2"/>
        <v>1286</v>
      </c>
    </row>
    <row r="8" spans="1:17" s="9" customFormat="1" ht="21" x14ac:dyDescent="0.55000000000000004">
      <c r="B8" s="10"/>
      <c r="C8" s="47" t="s">
        <v>74</v>
      </c>
      <c r="D8" s="48">
        <v>3</v>
      </c>
      <c r="E8" s="49">
        <f>IMPORT13!H4</f>
        <v>83</v>
      </c>
      <c r="F8" s="49">
        <f>IMPORT13!I4</f>
        <v>33</v>
      </c>
      <c r="G8" s="49">
        <f>IMPORT13!K4</f>
        <v>50</v>
      </c>
      <c r="H8" s="36">
        <f t="shared" si="0"/>
        <v>0.60240963855421692</v>
      </c>
      <c r="I8" s="49">
        <f>IMPORT13!M4</f>
        <v>0</v>
      </c>
      <c r="J8" s="36">
        <f t="shared" si="1"/>
        <v>0</v>
      </c>
      <c r="K8" s="49">
        <f>IMPORT13!P4</f>
        <v>3</v>
      </c>
      <c r="L8" s="51">
        <f>IMPORT13!S4</f>
        <v>47</v>
      </c>
      <c r="M8" s="47">
        <f>IMPORT13!Z4</f>
        <v>36</v>
      </c>
      <c r="N8" s="57">
        <f>M8/L8</f>
        <v>0.76595744680851063</v>
      </c>
      <c r="O8" s="47">
        <f>IMPORT13!AG4</f>
        <v>11</v>
      </c>
      <c r="P8" s="57">
        <f>O8/L8</f>
        <v>0.23404255319148937</v>
      </c>
      <c r="Q8" s="9">
        <f t="shared" si="2"/>
        <v>83</v>
      </c>
    </row>
    <row r="9" spans="1:17" s="9" customFormat="1" ht="21" x14ac:dyDescent="0.55000000000000004">
      <c r="B9" s="10"/>
      <c r="C9" s="47" t="s">
        <v>75</v>
      </c>
      <c r="D9" s="48">
        <v>4</v>
      </c>
      <c r="E9" s="49">
        <f>IMPORT13!H5</f>
        <v>227</v>
      </c>
      <c r="F9" s="49">
        <f>IMPORT13!I5</f>
        <v>92</v>
      </c>
      <c r="G9" s="49">
        <f>IMPORT13!K5</f>
        <v>135</v>
      </c>
      <c r="H9" s="36">
        <f t="shared" si="0"/>
        <v>0.59471365638766516</v>
      </c>
      <c r="I9" s="49">
        <f>IMPORT13!M5</f>
        <v>0</v>
      </c>
      <c r="J9" s="36">
        <f t="shared" si="1"/>
        <v>0</v>
      </c>
      <c r="K9" s="49">
        <f>IMPORT13!P5</f>
        <v>2</v>
      </c>
      <c r="L9" s="51">
        <f>IMPORT13!S5</f>
        <v>133</v>
      </c>
      <c r="M9" s="47">
        <f>IMPORT13!Z5</f>
        <v>86</v>
      </c>
      <c r="N9" s="57">
        <f>M9/L9</f>
        <v>0.64661654135338342</v>
      </c>
      <c r="O9" s="47">
        <f>IMPORT13!AG5</f>
        <v>47</v>
      </c>
      <c r="P9" s="57">
        <f>O9/L9</f>
        <v>0.35338345864661652</v>
      </c>
      <c r="Q9" s="9">
        <f t="shared" si="2"/>
        <v>227</v>
      </c>
    </row>
    <row r="10" spans="1:17" s="9" customFormat="1" ht="21.75" thickBot="1" x14ac:dyDescent="0.6">
      <c r="B10" s="10"/>
      <c r="C10" s="53" t="s">
        <v>76</v>
      </c>
      <c r="D10" s="54">
        <v>5</v>
      </c>
      <c r="E10" s="55">
        <f>IMPORT13!H6</f>
        <v>463</v>
      </c>
      <c r="F10" s="55">
        <f>IMPORT13!I6</f>
        <v>250</v>
      </c>
      <c r="G10" s="55">
        <f>IMPORT13!K6</f>
        <v>213</v>
      </c>
      <c r="H10" s="59">
        <f t="shared" si="0"/>
        <v>0.46004319654427644</v>
      </c>
      <c r="I10" s="55">
        <f>IMPORT13!M6</f>
        <v>1</v>
      </c>
      <c r="J10" s="59">
        <f t="shared" si="1"/>
        <v>2.1598272138228943E-3</v>
      </c>
      <c r="K10" s="55">
        <f>IMPORT13!P6</f>
        <v>3</v>
      </c>
      <c r="L10" s="56">
        <f>IMPORT13!S6</f>
        <v>209</v>
      </c>
      <c r="M10" s="53">
        <f>IMPORT13!Z6</f>
        <v>137</v>
      </c>
      <c r="N10" s="60">
        <f>M10/L10</f>
        <v>0.65550239234449759</v>
      </c>
      <c r="O10" s="53">
        <f>IMPORT13!AG6</f>
        <v>72</v>
      </c>
      <c r="P10" s="60">
        <f>O10/L10</f>
        <v>0.34449760765550241</v>
      </c>
      <c r="Q10" s="9">
        <f t="shared" si="2"/>
        <v>463</v>
      </c>
    </row>
    <row r="11" spans="1:17" ht="13.5" thickBot="1" x14ac:dyDescent="0.25">
      <c r="C11" s="11"/>
      <c r="D11" s="12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>
        <f>SUM(Q5:Q10)</f>
        <v>2815</v>
      </c>
    </row>
    <row r="12" spans="1:17" ht="13.5" thickBot="1" x14ac:dyDescent="0.25"/>
    <row r="13" spans="1:17" s="2" customFormat="1" x14ac:dyDescent="0.2">
      <c r="M13" s="13" t="str">
        <f>M3</f>
        <v>Emmanuel</v>
      </c>
      <c r="N13" s="14" t="str">
        <f>N3</f>
        <v>MACRON</v>
      </c>
      <c r="O13" s="13" t="str">
        <f>O3</f>
        <v>Marine</v>
      </c>
      <c r="P13" s="14" t="str">
        <f>P3</f>
        <v>LE PEN</v>
      </c>
    </row>
    <row r="14" spans="1:17" s="18" customFormat="1" ht="36.75" thickBot="1" x14ac:dyDescent="0.25">
      <c r="C14" s="15" t="s">
        <v>79</v>
      </c>
      <c r="D14" s="8" t="s">
        <v>80</v>
      </c>
      <c r="E14" s="15" t="s">
        <v>0</v>
      </c>
      <c r="F14" s="15" t="s">
        <v>81</v>
      </c>
      <c r="G14" s="15" t="s">
        <v>1</v>
      </c>
      <c r="H14" s="15" t="s">
        <v>51</v>
      </c>
      <c r="I14" s="15" t="s">
        <v>2</v>
      </c>
      <c r="J14" s="15" t="s">
        <v>43</v>
      </c>
      <c r="K14" s="15" t="s">
        <v>3</v>
      </c>
      <c r="L14" s="15" t="s">
        <v>4</v>
      </c>
      <c r="M14" s="16" t="s">
        <v>5</v>
      </c>
      <c r="N14" s="17" t="s">
        <v>6</v>
      </c>
      <c r="O14" s="16" t="s">
        <v>5</v>
      </c>
      <c r="P14" s="17" t="s">
        <v>6</v>
      </c>
    </row>
    <row r="15" spans="1:17" s="27" customFormat="1" ht="25.5" customHeight="1" thickBot="1" x14ac:dyDescent="0.25">
      <c r="C15" s="19" t="s">
        <v>29</v>
      </c>
      <c r="D15" s="20">
        <f>COUNTA(D5:D10)</f>
        <v>5</v>
      </c>
      <c r="E15" s="20">
        <f t="shared" ref="E15:P15" si="3">E5</f>
        <v>2815</v>
      </c>
      <c r="F15" s="20">
        <f t="shared" si="3"/>
        <v>1653</v>
      </c>
      <c r="G15" s="20">
        <f t="shared" si="3"/>
        <v>1162</v>
      </c>
      <c r="H15" s="21">
        <f t="shared" si="3"/>
        <v>0.41278863232682061</v>
      </c>
      <c r="I15" s="22">
        <f t="shared" si="3"/>
        <v>17</v>
      </c>
      <c r="J15" s="21">
        <f t="shared" si="3"/>
        <v>6.0390763765541741E-3</v>
      </c>
      <c r="K15" s="20">
        <f t="shared" si="3"/>
        <v>30</v>
      </c>
      <c r="L15" s="20">
        <f t="shared" si="3"/>
        <v>1115</v>
      </c>
      <c r="M15" s="23">
        <f t="shared" si="3"/>
        <v>641</v>
      </c>
      <c r="N15" s="24">
        <f t="shared" si="3"/>
        <v>0.57488789237668159</v>
      </c>
      <c r="O15" s="25">
        <f t="shared" si="3"/>
        <v>474</v>
      </c>
      <c r="P15" s="26">
        <f t="shared" si="3"/>
        <v>0.42511210762331836</v>
      </c>
    </row>
    <row r="17" spans="6:12" x14ac:dyDescent="0.2">
      <c r="F17" s="28" t="s">
        <v>82</v>
      </c>
      <c r="G17" s="29">
        <f>(236-COUNTBLANK(G5:G10))/236</f>
        <v>1</v>
      </c>
      <c r="I17" s="30"/>
      <c r="J17" s="30"/>
    </row>
    <row r="18" spans="6:12" x14ac:dyDescent="0.2">
      <c r="F18" s="28" t="s">
        <v>83</v>
      </c>
      <c r="G18" s="31">
        <f>Q11/E15</f>
        <v>1</v>
      </c>
      <c r="I18" s="32"/>
      <c r="J18" s="32"/>
    </row>
    <row r="19" spans="6:12" x14ac:dyDescent="0.2">
      <c r="I19" s="33"/>
      <c r="J19" s="33"/>
    </row>
    <row r="21" spans="6:12" x14ac:dyDescent="0.2">
      <c r="K21" s="30"/>
      <c r="L21" s="30"/>
    </row>
    <row r="22" spans="6:12" x14ac:dyDescent="0.2">
      <c r="K22" s="32"/>
      <c r="L22" s="32"/>
    </row>
    <row r="23" spans="6:12" x14ac:dyDescent="0.2">
      <c r="K23" s="34"/>
      <c r="L23" s="34"/>
    </row>
  </sheetData>
  <pageMargins left="0.7" right="0.7" top="0.75" bottom="0.75" header="0.3" footer="0.3"/>
  <pageSetup paperSize="9" scale="5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"/>
  <sheetViews>
    <sheetView topLeftCell="K1" workbookViewId="0">
      <selection activeCell="K1" sqref="A1:AI3"/>
    </sheetView>
  </sheetViews>
  <sheetFormatPr baseColWidth="10" defaultRowHeight="12.75" x14ac:dyDescent="0.2"/>
  <sheetData>
    <row r="1" spans="1:35" x14ac:dyDescent="0.2">
      <c r="A1" t="s">
        <v>84</v>
      </c>
      <c r="B1" t="s">
        <v>85</v>
      </c>
      <c r="C1" t="s">
        <v>86</v>
      </c>
      <c r="D1" t="s">
        <v>87</v>
      </c>
      <c r="E1" t="s">
        <v>88</v>
      </c>
      <c r="F1" t="s">
        <v>89</v>
      </c>
      <c r="G1" t="s">
        <v>90</v>
      </c>
      <c r="H1" t="s">
        <v>0</v>
      </c>
      <c r="I1" t="s">
        <v>91</v>
      </c>
      <c r="J1" t="s">
        <v>92</v>
      </c>
      <c r="K1" t="s">
        <v>1</v>
      </c>
      <c r="L1" t="s">
        <v>93</v>
      </c>
      <c r="M1" t="s">
        <v>2</v>
      </c>
      <c r="N1" t="s">
        <v>94</v>
      </c>
      <c r="O1" t="s">
        <v>95</v>
      </c>
      <c r="P1" t="s">
        <v>3</v>
      </c>
      <c r="Q1" t="s">
        <v>96</v>
      </c>
      <c r="R1" t="s">
        <v>97</v>
      </c>
      <c r="S1" t="s">
        <v>4</v>
      </c>
      <c r="T1" t="s">
        <v>98</v>
      </c>
      <c r="U1" t="s">
        <v>99</v>
      </c>
      <c r="V1" t="s">
        <v>100</v>
      </c>
      <c r="W1" t="s">
        <v>101</v>
      </c>
      <c r="X1" t="s">
        <v>102</v>
      </c>
      <c r="Y1" t="s">
        <v>103</v>
      </c>
      <c r="Z1" t="s">
        <v>5</v>
      </c>
      <c r="AA1" t="s">
        <v>104</v>
      </c>
      <c r="AB1" t="s">
        <v>6</v>
      </c>
    </row>
    <row r="2" spans="1:35" x14ac:dyDescent="0.2">
      <c r="A2" t="s">
        <v>105</v>
      </c>
      <c r="B2" t="s">
        <v>106</v>
      </c>
      <c r="C2">
        <v>1</v>
      </c>
      <c r="D2" t="s">
        <v>107</v>
      </c>
      <c r="E2">
        <v>42</v>
      </c>
      <c r="F2" t="s">
        <v>22</v>
      </c>
      <c r="G2">
        <v>1</v>
      </c>
      <c r="H2">
        <v>313</v>
      </c>
      <c r="I2">
        <v>111</v>
      </c>
      <c r="J2">
        <v>35.46</v>
      </c>
      <c r="K2">
        <v>202</v>
      </c>
      <c r="L2">
        <v>64.540000000000006</v>
      </c>
      <c r="M2">
        <v>1</v>
      </c>
      <c r="N2">
        <v>0.32</v>
      </c>
      <c r="O2">
        <v>0.5</v>
      </c>
      <c r="P2">
        <v>4</v>
      </c>
      <c r="Q2">
        <v>1.28</v>
      </c>
      <c r="R2">
        <v>1.98</v>
      </c>
      <c r="S2">
        <v>197</v>
      </c>
      <c r="T2">
        <v>62.94</v>
      </c>
      <c r="U2">
        <v>97.52</v>
      </c>
      <c r="V2">
        <v>1</v>
      </c>
      <c r="W2" t="s">
        <v>108</v>
      </c>
      <c r="X2" t="s">
        <v>8</v>
      </c>
      <c r="Y2" t="s">
        <v>9</v>
      </c>
      <c r="Z2">
        <v>67</v>
      </c>
      <c r="AA2">
        <v>21.41</v>
      </c>
      <c r="AB2">
        <v>34.01</v>
      </c>
      <c r="AC2">
        <v>2</v>
      </c>
      <c r="AD2" t="s">
        <v>109</v>
      </c>
      <c r="AE2" t="s">
        <v>10</v>
      </c>
      <c r="AF2" t="s">
        <v>11</v>
      </c>
      <c r="AG2">
        <v>130</v>
      </c>
      <c r="AH2">
        <v>41.53</v>
      </c>
      <c r="AI2">
        <v>65.989999999999995</v>
      </c>
    </row>
    <row r="3" spans="1:35" x14ac:dyDescent="0.2">
      <c r="A3" t="s">
        <v>105</v>
      </c>
      <c r="B3" t="s">
        <v>106</v>
      </c>
      <c r="C3">
        <v>1</v>
      </c>
      <c r="D3" t="s">
        <v>107</v>
      </c>
      <c r="E3">
        <v>42</v>
      </c>
      <c r="F3" t="s">
        <v>22</v>
      </c>
      <c r="G3">
        <v>2</v>
      </c>
      <c r="H3">
        <v>174</v>
      </c>
      <c r="I3">
        <v>55</v>
      </c>
      <c r="J3">
        <v>31.61</v>
      </c>
      <c r="K3">
        <v>119</v>
      </c>
      <c r="L3">
        <v>68.39</v>
      </c>
      <c r="M3">
        <v>5</v>
      </c>
      <c r="N3">
        <v>2.87</v>
      </c>
      <c r="O3">
        <v>4.2</v>
      </c>
      <c r="P3">
        <v>0</v>
      </c>
      <c r="Q3">
        <v>0</v>
      </c>
      <c r="R3">
        <v>0</v>
      </c>
      <c r="S3">
        <v>114</v>
      </c>
      <c r="T3">
        <v>65.52</v>
      </c>
      <c r="U3">
        <v>95.8</v>
      </c>
      <c r="V3">
        <v>1</v>
      </c>
      <c r="W3" t="s">
        <v>108</v>
      </c>
      <c r="X3" t="s">
        <v>8</v>
      </c>
      <c r="Y3" t="s">
        <v>9</v>
      </c>
      <c r="Z3">
        <v>43</v>
      </c>
      <c r="AA3">
        <v>24.71</v>
      </c>
      <c r="AB3">
        <v>37.72</v>
      </c>
      <c r="AC3">
        <v>2</v>
      </c>
      <c r="AD3" t="s">
        <v>109</v>
      </c>
      <c r="AE3" t="s">
        <v>10</v>
      </c>
      <c r="AF3" t="s">
        <v>11</v>
      </c>
      <c r="AG3">
        <v>71</v>
      </c>
      <c r="AH3">
        <v>40.799999999999997</v>
      </c>
      <c r="AI3">
        <v>62.28</v>
      </c>
    </row>
  </sheetData>
  <sheetProtection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topLeftCell="C1" zoomScale="90" zoomScaleNormal="90" workbookViewId="0">
      <selection activeCell="F1" sqref="F1"/>
    </sheetView>
  </sheetViews>
  <sheetFormatPr baseColWidth="10" defaultRowHeight="12.75" x14ac:dyDescent="0.2"/>
  <cols>
    <col min="1" max="2" width="8.42578125" hidden="1" customWidth="1"/>
    <col min="3" max="3" width="19" customWidth="1"/>
    <col min="4" max="4" width="8.140625" style="2" customWidth="1"/>
    <col min="5" max="6" width="8.7109375" customWidth="1"/>
    <col min="7" max="7" width="11" customWidth="1"/>
    <col min="8" max="8" width="11.5703125" customWidth="1"/>
    <col min="9" max="9" width="9.140625" customWidth="1"/>
    <col min="10" max="10" width="11.5703125" customWidth="1"/>
    <col min="11" max="11" width="8.5703125" customWidth="1"/>
    <col min="12" max="12" width="9.28515625" customWidth="1"/>
    <col min="13" max="16" width="11" customWidth="1"/>
    <col min="17" max="18" width="0" hidden="1" customWidth="1"/>
  </cols>
  <sheetData>
    <row r="1" spans="1:17" ht="19.5" x14ac:dyDescent="0.25">
      <c r="C1" s="1" t="s">
        <v>44</v>
      </c>
      <c r="F1" s="3" t="s">
        <v>113</v>
      </c>
    </row>
    <row r="2" spans="1:17" ht="13.5" thickBot="1" x14ac:dyDescent="0.25">
      <c r="C2" s="4" t="s">
        <v>45</v>
      </c>
    </row>
    <row r="3" spans="1:17" s="2" customFormat="1" ht="25.5" customHeight="1" x14ac:dyDescent="0.2">
      <c r="C3" s="5">
        <f ca="1">NOW()</f>
        <v>42865.430502083334</v>
      </c>
      <c r="M3" s="61" t="s">
        <v>9</v>
      </c>
      <c r="N3" s="62" t="s">
        <v>8</v>
      </c>
      <c r="O3" s="61" t="s">
        <v>11</v>
      </c>
      <c r="P3" s="63" t="s">
        <v>10</v>
      </c>
    </row>
    <row r="4" spans="1:17" ht="24.75" thickBot="1" x14ac:dyDescent="0.25">
      <c r="A4" s="6" t="s">
        <v>46</v>
      </c>
      <c r="B4" s="6" t="s">
        <v>47</v>
      </c>
      <c r="C4" s="7" t="s">
        <v>48</v>
      </c>
      <c r="D4" s="8" t="s">
        <v>49</v>
      </c>
      <c r="E4" s="7" t="s">
        <v>0</v>
      </c>
      <c r="F4" s="7" t="s">
        <v>50</v>
      </c>
      <c r="G4" s="7" t="s">
        <v>1</v>
      </c>
      <c r="H4" s="7" t="s">
        <v>51</v>
      </c>
      <c r="I4" s="7" t="s">
        <v>2</v>
      </c>
      <c r="J4" s="7" t="s">
        <v>43</v>
      </c>
      <c r="K4" s="7" t="s">
        <v>3</v>
      </c>
      <c r="L4" s="7" t="s">
        <v>4</v>
      </c>
      <c r="M4" s="69" t="s">
        <v>5</v>
      </c>
      <c r="N4" s="70" t="s">
        <v>6</v>
      </c>
      <c r="O4" s="69" t="s">
        <v>5</v>
      </c>
      <c r="P4" s="71" t="s">
        <v>6</v>
      </c>
    </row>
    <row r="5" spans="1:17" s="35" customFormat="1" ht="15" x14ac:dyDescent="0.25">
      <c r="A5" s="38">
        <v>1</v>
      </c>
      <c r="B5" s="39" t="s">
        <v>52</v>
      </c>
      <c r="C5" s="40" t="s">
        <v>40</v>
      </c>
      <c r="D5" s="41"/>
      <c r="E5" s="43">
        <f>SUM(E6:E7)</f>
        <v>487</v>
      </c>
      <c r="F5" s="43">
        <f>SUM(F6:F7)</f>
        <v>166</v>
      </c>
      <c r="G5" s="43">
        <f>SUM(G6:G7)</f>
        <v>321</v>
      </c>
      <c r="H5" s="44">
        <f t="shared" ref="H5:H7" si="0">G5/E5</f>
        <v>0.65913757700205344</v>
      </c>
      <c r="I5" s="74">
        <f>SUM(I6:I7)</f>
        <v>6</v>
      </c>
      <c r="J5" s="45">
        <f t="shared" ref="J5:J7" si="1">I5/E5</f>
        <v>1.2320328542094456E-2</v>
      </c>
      <c r="K5" s="43">
        <f>SUM(K6:K7)</f>
        <v>4</v>
      </c>
      <c r="L5" s="46">
        <f>SUM(L6:L7)</f>
        <v>311</v>
      </c>
      <c r="M5" s="40">
        <f>SUM(M6:M7)</f>
        <v>110</v>
      </c>
      <c r="N5" s="58">
        <f>M5/$L5</f>
        <v>0.3536977491961415</v>
      </c>
      <c r="O5" s="40">
        <f>SUM(O6:O7)</f>
        <v>201</v>
      </c>
      <c r="P5" s="58">
        <f>O5/$L5</f>
        <v>0.6463022508038585</v>
      </c>
      <c r="Q5" s="35">
        <f t="shared" ref="Q5:Q7" si="2">IF(AND(NOT(ISBLANK($L5)),NOT(ISBLANK($D5))),$E5,0)</f>
        <v>0</v>
      </c>
    </row>
    <row r="6" spans="1:17" s="9" customFormat="1" ht="21" x14ac:dyDescent="0.55000000000000004">
      <c r="B6" s="10"/>
      <c r="C6" s="47" t="s">
        <v>22</v>
      </c>
      <c r="D6" s="48">
        <v>1</v>
      </c>
      <c r="E6" s="49">
        <f>IMPORT14!H2</f>
        <v>313</v>
      </c>
      <c r="F6" s="49">
        <f>IMPORT14!I2</f>
        <v>111</v>
      </c>
      <c r="G6" s="49">
        <f>IMPORT14!K2</f>
        <v>202</v>
      </c>
      <c r="H6" s="36">
        <f t="shared" si="0"/>
        <v>0.64536741214057503</v>
      </c>
      <c r="I6" s="49">
        <f>IMPORT14!M2</f>
        <v>1</v>
      </c>
      <c r="J6" s="36">
        <f t="shared" si="1"/>
        <v>3.1948881789137379E-3</v>
      </c>
      <c r="K6" s="49">
        <f>IMPORT14!P2</f>
        <v>4</v>
      </c>
      <c r="L6" s="51">
        <f>IMPORT14!S2</f>
        <v>197</v>
      </c>
      <c r="M6" s="47">
        <f>IMPORT14!Z2</f>
        <v>67</v>
      </c>
      <c r="N6" s="57">
        <f>M6/L6</f>
        <v>0.34010152284263961</v>
      </c>
      <c r="O6" s="47">
        <f>IMPORT14!AG2</f>
        <v>130</v>
      </c>
      <c r="P6" s="57">
        <f>O6/L6</f>
        <v>0.65989847715736039</v>
      </c>
      <c r="Q6" s="9">
        <f t="shared" si="2"/>
        <v>313</v>
      </c>
    </row>
    <row r="7" spans="1:17" s="9" customFormat="1" ht="21.75" thickBot="1" x14ac:dyDescent="0.6">
      <c r="B7" s="10"/>
      <c r="C7" s="53" t="s">
        <v>77</v>
      </c>
      <c r="D7" s="54">
        <v>2</v>
      </c>
      <c r="E7" s="55">
        <f>IMPORT14!H3</f>
        <v>174</v>
      </c>
      <c r="F7" s="55">
        <f>IMPORT14!I3</f>
        <v>55</v>
      </c>
      <c r="G7" s="55">
        <f>IMPORT14!K3</f>
        <v>119</v>
      </c>
      <c r="H7" s="59">
        <f t="shared" si="0"/>
        <v>0.68390804597701149</v>
      </c>
      <c r="I7" s="55">
        <f>IMPORT14!M3</f>
        <v>5</v>
      </c>
      <c r="J7" s="59">
        <f t="shared" si="1"/>
        <v>2.8735632183908046E-2</v>
      </c>
      <c r="K7" s="55">
        <f>IMPORT14!P3</f>
        <v>0</v>
      </c>
      <c r="L7" s="56">
        <f>IMPORT14!S3</f>
        <v>114</v>
      </c>
      <c r="M7" s="53">
        <f>IMPORT14!Z3</f>
        <v>43</v>
      </c>
      <c r="N7" s="60">
        <f>M7/L7</f>
        <v>0.37719298245614036</v>
      </c>
      <c r="O7" s="53">
        <f>IMPORT14!AG3</f>
        <v>71</v>
      </c>
      <c r="P7" s="60">
        <f>O7/L7</f>
        <v>0.6228070175438597</v>
      </c>
      <c r="Q7" s="9">
        <f t="shared" si="2"/>
        <v>174</v>
      </c>
    </row>
    <row r="8" spans="1:17" ht="13.5" thickBot="1" x14ac:dyDescent="0.25">
      <c r="C8" s="11"/>
      <c r="D8" s="12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>
        <f>SUM(Q5:Q7)</f>
        <v>487</v>
      </c>
    </row>
    <row r="9" spans="1:17" ht="13.5" thickBot="1" x14ac:dyDescent="0.25"/>
    <row r="10" spans="1:17" s="2" customFormat="1" x14ac:dyDescent="0.2">
      <c r="M10" s="13" t="str">
        <f>M3</f>
        <v>Emmanuel</v>
      </c>
      <c r="N10" s="14" t="str">
        <f>N3</f>
        <v>MACRON</v>
      </c>
      <c r="O10" s="13" t="str">
        <f>O3</f>
        <v>Marine</v>
      </c>
      <c r="P10" s="14" t="str">
        <f>P3</f>
        <v>LE PEN</v>
      </c>
    </row>
    <row r="11" spans="1:17" s="18" customFormat="1" ht="36.75" thickBot="1" x14ac:dyDescent="0.25">
      <c r="C11" s="15" t="s">
        <v>79</v>
      </c>
      <c r="D11" s="8" t="s">
        <v>80</v>
      </c>
      <c r="E11" s="15" t="s">
        <v>0</v>
      </c>
      <c r="F11" s="15" t="s">
        <v>81</v>
      </c>
      <c r="G11" s="15" t="s">
        <v>1</v>
      </c>
      <c r="H11" s="15" t="s">
        <v>51</v>
      </c>
      <c r="I11" s="15" t="s">
        <v>2</v>
      </c>
      <c r="J11" s="15" t="s">
        <v>43</v>
      </c>
      <c r="K11" s="15" t="s">
        <v>3</v>
      </c>
      <c r="L11" s="15" t="s">
        <v>4</v>
      </c>
      <c r="M11" s="16" t="s">
        <v>5</v>
      </c>
      <c r="N11" s="17" t="s">
        <v>6</v>
      </c>
      <c r="O11" s="16" t="s">
        <v>5</v>
      </c>
      <c r="P11" s="17" t="s">
        <v>6</v>
      </c>
    </row>
    <row r="12" spans="1:17" s="27" customFormat="1" ht="25.5" customHeight="1" thickBot="1" x14ac:dyDescent="0.25">
      <c r="C12" s="19" t="s">
        <v>40</v>
      </c>
      <c r="D12" s="20">
        <f>COUNTA(D5:D7)</f>
        <v>2</v>
      </c>
      <c r="E12" s="20">
        <f t="shared" ref="E12:P12" si="3">E5</f>
        <v>487</v>
      </c>
      <c r="F12" s="20">
        <f t="shared" si="3"/>
        <v>166</v>
      </c>
      <c r="G12" s="20">
        <f t="shared" si="3"/>
        <v>321</v>
      </c>
      <c r="H12" s="21">
        <f t="shared" si="3"/>
        <v>0.65913757700205344</v>
      </c>
      <c r="I12" s="22">
        <f t="shared" si="3"/>
        <v>6</v>
      </c>
      <c r="J12" s="21">
        <f t="shared" si="3"/>
        <v>1.2320328542094456E-2</v>
      </c>
      <c r="K12" s="20">
        <f t="shared" si="3"/>
        <v>4</v>
      </c>
      <c r="L12" s="20">
        <f t="shared" si="3"/>
        <v>311</v>
      </c>
      <c r="M12" s="23">
        <f t="shared" si="3"/>
        <v>110</v>
      </c>
      <c r="N12" s="24">
        <f t="shared" si="3"/>
        <v>0.3536977491961415</v>
      </c>
      <c r="O12" s="25">
        <f t="shared" si="3"/>
        <v>201</v>
      </c>
      <c r="P12" s="26">
        <f t="shared" si="3"/>
        <v>0.6463022508038585</v>
      </c>
    </row>
    <row r="14" spans="1:17" x14ac:dyDescent="0.2">
      <c r="F14" s="28" t="s">
        <v>82</v>
      </c>
      <c r="G14" s="29">
        <f>(236-COUNTBLANK(G5:G7))/236</f>
        <v>1</v>
      </c>
      <c r="I14" s="30"/>
      <c r="J14" s="30"/>
    </row>
    <row r="15" spans="1:17" x14ac:dyDescent="0.2">
      <c r="F15" s="28" t="s">
        <v>83</v>
      </c>
      <c r="G15" s="31">
        <f>Q8/E12</f>
        <v>1</v>
      </c>
      <c r="I15" s="32"/>
      <c r="J15" s="32"/>
    </row>
    <row r="16" spans="1:17" x14ac:dyDescent="0.2">
      <c r="I16" s="33"/>
      <c r="J16" s="33"/>
    </row>
    <row r="18" spans="11:12" x14ac:dyDescent="0.2">
      <c r="K18" s="30"/>
      <c r="L18" s="30"/>
    </row>
    <row r="19" spans="11:12" x14ac:dyDescent="0.2">
      <c r="K19" s="32"/>
      <c r="L19" s="32"/>
    </row>
    <row r="20" spans="11:12" x14ac:dyDescent="0.2">
      <c r="K20" s="34"/>
      <c r="L20" s="34"/>
    </row>
  </sheetData>
  <pageMargins left="0.7" right="0.7" top="0.75" bottom="0.75" header="0.3" footer="0.3"/>
  <pageSetup paperSize="9" scale="5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"/>
  <sheetViews>
    <sheetView topLeftCell="N1" workbookViewId="0">
      <selection activeCell="K1" sqref="A1:AI3"/>
    </sheetView>
  </sheetViews>
  <sheetFormatPr baseColWidth="10" defaultRowHeight="12.75" x14ac:dyDescent="0.2"/>
  <sheetData>
    <row r="1" spans="1:35" x14ac:dyDescent="0.2">
      <c r="A1" t="s">
        <v>84</v>
      </c>
      <c r="B1" t="s">
        <v>85</v>
      </c>
      <c r="C1" t="s">
        <v>86</v>
      </c>
      <c r="D1" t="s">
        <v>87</v>
      </c>
      <c r="E1" t="s">
        <v>88</v>
      </c>
      <c r="F1" t="s">
        <v>89</v>
      </c>
      <c r="G1" t="s">
        <v>90</v>
      </c>
      <c r="H1" t="s">
        <v>0</v>
      </c>
      <c r="I1" t="s">
        <v>91</v>
      </c>
      <c r="J1" t="s">
        <v>92</v>
      </c>
      <c r="K1" t="s">
        <v>1</v>
      </c>
      <c r="L1" t="s">
        <v>93</v>
      </c>
      <c r="M1" t="s">
        <v>2</v>
      </c>
      <c r="N1" t="s">
        <v>94</v>
      </c>
      <c r="O1" t="s">
        <v>95</v>
      </c>
      <c r="P1" t="s">
        <v>3</v>
      </c>
      <c r="Q1" t="s">
        <v>96</v>
      </c>
      <c r="R1" t="s">
        <v>97</v>
      </c>
      <c r="S1" t="s">
        <v>4</v>
      </c>
      <c r="T1" t="s">
        <v>98</v>
      </c>
      <c r="U1" t="s">
        <v>99</v>
      </c>
      <c r="V1" t="s">
        <v>100</v>
      </c>
      <c r="W1" t="s">
        <v>101</v>
      </c>
      <c r="X1" t="s">
        <v>102</v>
      </c>
      <c r="Y1" t="s">
        <v>103</v>
      </c>
      <c r="Z1" t="s">
        <v>5</v>
      </c>
      <c r="AA1" t="s">
        <v>104</v>
      </c>
      <c r="AB1" t="s">
        <v>6</v>
      </c>
    </row>
    <row r="2" spans="1:35" x14ac:dyDescent="0.2">
      <c r="A2" t="s">
        <v>105</v>
      </c>
      <c r="B2" t="s">
        <v>106</v>
      </c>
      <c r="C2">
        <v>1</v>
      </c>
      <c r="D2" t="s">
        <v>107</v>
      </c>
      <c r="E2">
        <v>49</v>
      </c>
      <c r="F2" t="s">
        <v>23</v>
      </c>
      <c r="G2">
        <v>1</v>
      </c>
      <c r="H2">
        <v>829</v>
      </c>
      <c r="I2">
        <v>302</v>
      </c>
      <c r="J2">
        <v>36.43</v>
      </c>
      <c r="K2">
        <v>527</v>
      </c>
      <c r="L2">
        <v>63.57</v>
      </c>
      <c r="M2">
        <v>13</v>
      </c>
      <c r="N2">
        <v>1.57</v>
      </c>
      <c r="O2">
        <v>2.4700000000000002</v>
      </c>
      <c r="P2">
        <v>8</v>
      </c>
      <c r="Q2">
        <v>0.97</v>
      </c>
      <c r="R2">
        <v>1.52</v>
      </c>
      <c r="S2">
        <v>506</v>
      </c>
      <c r="T2">
        <v>61.04</v>
      </c>
      <c r="U2">
        <v>96.02</v>
      </c>
      <c r="V2">
        <v>1</v>
      </c>
      <c r="W2" t="s">
        <v>108</v>
      </c>
      <c r="X2" t="s">
        <v>8</v>
      </c>
      <c r="Y2" t="s">
        <v>9</v>
      </c>
      <c r="Z2">
        <v>336</v>
      </c>
      <c r="AA2">
        <v>40.53</v>
      </c>
      <c r="AB2">
        <v>66.400000000000006</v>
      </c>
      <c r="AC2">
        <v>2</v>
      </c>
      <c r="AD2" t="s">
        <v>109</v>
      </c>
      <c r="AE2" t="s">
        <v>10</v>
      </c>
      <c r="AF2" t="s">
        <v>11</v>
      </c>
      <c r="AG2">
        <v>170</v>
      </c>
      <c r="AH2">
        <v>20.51</v>
      </c>
      <c r="AI2">
        <v>33.6</v>
      </c>
    </row>
    <row r="3" spans="1:35" x14ac:dyDescent="0.2">
      <c r="A3" t="s">
        <v>105</v>
      </c>
      <c r="B3" t="s">
        <v>106</v>
      </c>
      <c r="C3">
        <v>1</v>
      </c>
      <c r="D3" t="s">
        <v>107</v>
      </c>
      <c r="E3">
        <v>49</v>
      </c>
      <c r="F3" t="s">
        <v>23</v>
      </c>
      <c r="G3">
        <v>2</v>
      </c>
      <c r="H3">
        <v>468</v>
      </c>
      <c r="I3">
        <v>214</v>
      </c>
      <c r="J3">
        <v>45.73</v>
      </c>
      <c r="K3">
        <v>254</v>
      </c>
      <c r="L3">
        <v>54.27</v>
      </c>
      <c r="M3">
        <v>19</v>
      </c>
      <c r="N3">
        <v>4.0599999999999996</v>
      </c>
      <c r="O3">
        <v>7.48</v>
      </c>
      <c r="P3">
        <v>1</v>
      </c>
      <c r="Q3">
        <v>0.21</v>
      </c>
      <c r="R3">
        <v>0.39</v>
      </c>
      <c r="S3">
        <v>234</v>
      </c>
      <c r="T3">
        <v>50</v>
      </c>
      <c r="U3">
        <v>92.13</v>
      </c>
      <c r="V3">
        <v>1</v>
      </c>
      <c r="W3" t="s">
        <v>108</v>
      </c>
      <c r="X3" t="s">
        <v>8</v>
      </c>
      <c r="Y3" t="s">
        <v>9</v>
      </c>
      <c r="Z3">
        <v>190</v>
      </c>
      <c r="AA3">
        <v>40.6</v>
      </c>
      <c r="AB3">
        <v>81.2</v>
      </c>
      <c r="AC3">
        <v>2</v>
      </c>
      <c r="AD3" t="s">
        <v>109</v>
      </c>
      <c r="AE3" t="s">
        <v>10</v>
      </c>
      <c r="AF3" t="s">
        <v>11</v>
      </c>
      <c r="AG3">
        <v>44</v>
      </c>
      <c r="AH3">
        <v>9.4</v>
      </c>
      <c r="AI3">
        <v>18.8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"/>
  <sheetViews>
    <sheetView topLeftCell="N1" workbookViewId="0">
      <selection activeCell="G1" sqref="G1"/>
    </sheetView>
  </sheetViews>
  <sheetFormatPr baseColWidth="10" defaultRowHeight="12.75" x14ac:dyDescent="0.2"/>
  <sheetData>
    <row r="1" spans="1:35" x14ac:dyDescent="0.2">
      <c r="A1" t="s">
        <v>84</v>
      </c>
      <c r="B1" t="s">
        <v>85</v>
      </c>
      <c r="C1" t="s">
        <v>86</v>
      </c>
      <c r="D1" t="s">
        <v>87</v>
      </c>
      <c r="E1" t="s">
        <v>88</v>
      </c>
      <c r="F1" t="s">
        <v>89</v>
      </c>
      <c r="G1" t="s">
        <v>90</v>
      </c>
      <c r="H1" t="s">
        <v>0</v>
      </c>
      <c r="I1" t="s">
        <v>91</v>
      </c>
      <c r="J1" t="s">
        <v>92</v>
      </c>
      <c r="K1" t="s">
        <v>1</v>
      </c>
      <c r="L1" t="s">
        <v>93</v>
      </c>
      <c r="M1" t="s">
        <v>2</v>
      </c>
      <c r="N1" t="s">
        <v>94</v>
      </c>
      <c r="O1" t="s">
        <v>95</v>
      </c>
      <c r="P1" t="s">
        <v>3</v>
      </c>
      <c r="Q1" t="s">
        <v>96</v>
      </c>
      <c r="R1" t="s">
        <v>97</v>
      </c>
      <c r="S1" t="s">
        <v>4</v>
      </c>
      <c r="T1" t="s">
        <v>98</v>
      </c>
      <c r="U1" t="s">
        <v>99</v>
      </c>
      <c r="V1" t="s">
        <v>100</v>
      </c>
      <c r="W1" t="s">
        <v>101</v>
      </c>
      <c r="X1" t="s">
        <v>102</v>
      </c>
      <c r="Y1" t="s">
        <v>103</v>
      </c>
      <c r="Z1" t="s">
        <v>5</v>
      </c>
      <c r="AA1" t="s">
        <v>104</v>
      </c>
      <c r="AB1" t="s">
        <v>6</v>
      </c>
    </row>
    <row r="2" spans="1:35" x14ac:dyDescent="0.2">
      <c r="A2" t="s">
        <v>105</v>
      </c>
      <c r="B2" t="s">
        <v>106</v>
      </c>
      <c r="C2">
        <v>1</v>
      </c>
      <c r="D2" t="s">
        <v>107</v>
      </c>
      <c r="E2">
        <v>13</v>
      </c>
      <c r="F2" t="s">
        <v>12</v>
      </c>
      <c r="G2">
        <v>1</v>
      </c>
      <c r="H2">
        <v>671</v>
      </c>
      <c r="I2">
        <v>394</v>
      </c>
      <c r="J2">
        <v>58.72</v>
      </c>
      <c r="K2">
        <v>277</v>
      </c>
      <c r="L2">
        <v>41.28</v>
      </c>
      <c r="M2">
        <v>17</v>
      </c>
      <c r="N2">
        <v>2.5299999999999998</v>
      </c>
      <c r="O2">
        <v>6.14</v>
      </c>
      <c r="P2">
        <v>2</v>
      </c>
      <c r="Q2">
        <v>0.3</v>
      </c>
      <c r="R2">
        <v>0.72</v>
      </c>
      <c r="S2">
        <v>258</v>
      </c>
      <c r="T2">
        <v>38.450000000000003</v>
      </c>
      <c r="U2">
        <v>93.14</v>
      </c>
      <c r="V2">
        <v>1</v>
      </c>
      <c r="W2" t="s">
        <v>108</v>
      </c>
      <c r="X2" t="s">
        <v>8</v>
      </c>
      <c r="Y2" t="s">
        <v>9</v>
      </c>
      <c r="Z2">
        <v>152</v>
      </c>
      <c r="AA2">
        <v>22.65</v>
      </c>
      <c r="AB2">
        <v>58.91</v>
      </c>
      <c r="AC2">
        <v>2</v>
      </c>
      <c r="AD2" t="s">
        <v>109</v>
      </c>
      <c r="AE2" t="s">
        <v>10</v>
      </c>
      <c r="AF2" t="s">
        <v>11</v>
      </c>
      <c r="AG2">
        <v>106</v>
      </c>
      <c r="AH2">
        <v>15.8</v>
      </c>
      <c r="AI2">
        <v>41.09</v>
      </c>
    </row>
    <row r="3" spans="1:35" x14ac:dyDescent="0.2">
      <c r="A3" t="s">
        <v>105</v>
      </c>
      <c r="B3" t="s">
        <v>106</v>
      </c>
      <c r="C3">
        <v>1</v>
      </c>
      <c r="D3" t="s">
        <v>107</v>
      </c>
      <c r="E3">
        <v>13</v>
      </c>
      <c r="F3" t="s">
        <v>12</v>
      </c>
      <c r="G3">
        <v>2</v>
      </c>
      <c r="H3">
        <v>401</v>
      </c>
      <c r="I3">
        <v>181</v>
      </c>
      <c r="J3">
        <v>45.14</v>
      </c>
      <c r="K3">
        <v>220</v>
      </c>
      <c r="L3">
        <v>54.86</v>
      </c>
      <c r="M3">
        <v>3</v>
      </c>
      <c r="N3">
        <v>0.75</v>
      </c>
      <c r="O3">
        <v>1.36</v>
      </c>
      <c r="P3">
        <v>6</v>
      </c>
      <c r="Q3">
        <v>1.5</v>
      </c>
      <c r="R3">
        <v>2.73</v>
      </c>
      <c r="S3">
        <v>211</v>
      </c>
      <c r="T3">
        <v>52.62</v>
      </c>
      <c r="U3">
        <v>95.91</v>
      </c>
      <c r="V3">
        <v>1</v>
      </c>
      <c r="W3" t="s">
        <v>108</v>
      </c>
      <c r="X3" t="s">
        <v>8</v>
      </c>
      <c r="Y3" t="s">
        <v>9</v>
      </c>
      <c r="Z3">
        <v>136</v>
      </c>
      <c r="AA3">
        <v>33.92</v>
      </c>
      <c r="AB3">
        <v>64.45</v>
      </c>
      <c r="AC3">
        <v>2</v>
      </c>
      <c r="AD3" t="s">
        <v>109</v>
      </c>
      <c r="AE3" t="s">
        <v>10</v>
      </c>
      <c r="AF3" t="s">
        <v>11</v>
      </c>
      <c r="AG3">
        <v>75</v>
      </c>
      <c r="AH3">
        <v>18.7</v>
      </c>
      <c r="AI3">
        <v>35.549999999999997</v>
      </c>
    </row>
    <row r="4" spans="1:35" x14ac:dyDescent="0.2">
      <c r="A4" t="s">
        <v>105</v>
      </c>
      <c r="B4" t="s">
        <v>106</v>
      </c>
      <c r="C4">
        <v>1</v>
      </c>
      <c r="D4" t="s">
        <v>107</v>
      </c>
      <c r="E4">
        <v>13</v>
      </c>
      <c r="F4" t="s">
        <v>12</v>
      </c>
      <c r="G4">
        <v>3</v>
      </c>
      <c r="H4">
        <v>447</v>
      </c>
      <c r="I4">
        <v>276</v>
      </c>
      <c r="J4">
        <v>61.74</v>
      </c>
      <c r="K4">
        <v>171</v>
      </c>
      <c r="L4">
        <v>38.26</v>
      </c>
      <c r="M4">
        <v>0</v>
      </c>
      <c r="N4">
        <v>0</v>
      </c>
      <c r="O4">
        <v>0</v>
      </c>
      <c r="P4">
        <v>4</v>
      </c>
      <c r="Q4">
        <v>0.89</v>
      </c>
      <c r="R4">
        <v>2.34</v>
      </c>
      <c r="S4">
        <v>167</v>
      </c>
      <c r="T4">
        <v>37.36</v>
      </c>
      <c r="U4">
        <v>97.66</v>
      </c>
      <c r="V4">
        <v>1</v>
      </c>
      <c r="W4" t="s">
        <v>108</v>
      </c>
      <c r="X4" t="s">
        <v>8</v>
      </c>
      <c r="Y4" t="s">
        <v>9</v>
      </c>
      <c r="Z4">
        <v>128</v>
      </c>
      <c r="AA4">
        <v>28.64</v>
      </c>
      <c r="AB4">
        <v>76.650000000000006</v>
      </c>
      <c r="AC4">
        <v>2</v>
      </c>
      <c r="AD4" t="s">
        <v>109</v>
      </c>
      <c r="AE4" t="s">
        <v>10</v>
      </c>
      <c r="AF4" t="s">
        <v>11</v>
      </c>
      <c r="AG4">
        <v>39</v>
      </c>
      <c r="AH4">
        <v>8.7200000000000006</v>
      </c>
      <c r="AI4">
        <v>23.35</v>
      </c>
    </row>
  </sheetData>
  <sheetProtection sheet="1" objects="1" scenarios="1"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topLeftCell="C1" zoomScale="90" zoomScaleNormal="90" workbookViewId="0">
      <selection activeCell="F1" sqref="F1"/>
    </sheetView>
  </sheetViews>
  <sheetFormatPr baseColWidth="10" defaultRowHeight="12.75" x14ac:dyDescent="0.2"/>
  <cols>
    <col min="1" max="2" width="8.42578125" hidden="1" customWidth="1"/>
    <col min="3" max="3" width="17.140625" customWidth="1"/>
    <col min="4" max="4" width="6.85546875" style="2" customWidth="1"/>
    <col min="5" max="6" width="8.7109375" customWidth="1"/>
    <col min="7" max="7" width="11" customWidth="1"/>
    <col min="8" max="8" width="11.5703125" customWidth="1"/>
    <col min="9" max="9" width="9.140625" customWidth="1"/>
    <col min="10" max="10" width="11.5703125" customWidth="1"/>
    <col min="11" max="11" width="8.5703125" customWidth="1"/>
    <col min="12" max="12" width="9.28515625" customWidth="1"/>
    <col min="13" max="16" width="11" customWidth="1"/>
    <col min="17" max="18" width="0" hidden="1" customWidth="1"/>
  </cols>
  <sheetData>
    <row r="1" spans="1:17" ht="19.5" x14ac:dyDescent="0.25">
      <c r="C1" s="1" t="s">
        <v>44</v>
      </c>
      <c r="F1" s="3" t="s">
        <v>113</v>
      </c>
    </row>
    <row r="2" spans="1:17" ht="13.5" thickBot="1" x14ac:dyDescent="0.25">
      <c r="C2" s="4" t="s">
        <v>45</v>
      </c>
    </row>
    <row r="3" spans="1:17" s="2" customFormat="1" ht="25.5" customHeight="1" x14ac:dyDescent="0.2">
      <c r="C3" s="5">
        <f ca="1">NOW()</f>
        <v>42865.430502083334</v>
      </c>
      <c r="M3" s="61" t="s">
        <v>9</v>
      </c>
      <c r="N3" s="62" t="s">
        <v>8</v>
      </c>
      <c r="O3" s="61" t="s">
        <v>11</v>
      </c>
      <c r="P3" s="63" t="s">
        <v>10</v>
      </c>
    </row>
    <row r="4" spans="1:17" ht="24.75" thickBot="1" x14ac:dyDescent="0.25">
      <c r="A4" s="6" t="s">
        <v>46</v>
      </c>
      <c r="B4" s="6" t="s">
        <v>47</v>
      </c>
      <c r="C4" s="7" t="s">
        <v>48</v>
      </c>
      <c r="D4" s="8" t="s">
        <v>49</v>
      </c>
      <c r="E4" s="7" t="s">
        <v>0</v>
      </c>
      <c r="F4" s="7" t="s">
        <v>50</v>
      </c>
      <c r="G4" s="7" t="s">
        <v>1</v>
      </c>
      <c r="H4" s="7" t="s">
        <v>51</v>
      </c>
      <c r="I4" s="7" t="s">
        <v>2</v>
      </c>
      <c r="J4" s="7" t="s">
        <v>43</v>
      </c>
      <c r="K4" s="7" t="s">
        <v>3</v>
      </c>
      <c r="L4" s="7" t="s">
        <v>4</v>
      </c>
      <c r="M4" s="69" t="s">
        <v>5</v>
      </c>
      <c r="N4" s="70" t="s">
        <v>6</v>
      </c>
      <c r="O4" s="69" t="s">
        <v>5</v>
      </c>
      <c r="P4" s="71" t="s">
        <v>6</v>
      </c>
    </row>
    <row r="5" spans="1:17" s="35" customFormat="1" ht="15" x14ac:dyDescent="0.25">
      <c r="A5" s="38">
        <v>1</v>
      </c>
      <c r="B5" s="39" t="s">
        <v>52</v>
      </c>
      <c r="C5" s="40" t="s">
        <v>30</v>
      </c>
      <c r="D5" s="41"/>
      <c r="E5" s="43">
        <f>SUM(E6:E7)</f>
        <v>1297</v>
      </c>
      <c r="F5" s="43">
        <f>SUM(F6:F7)</f>
        <v>516</v>
      </c>
      <c r="G5" s="43">
        <f>SUM(G6:G7)</f>
        <v>781</v>
      </c>
      <c r="H5" s="44">
        <f t="shared" ref="H5:H7" si="0">G5/E5</f>
        <v>0.60215882806476484</v>
      </c>
      <c r="I5" s="74">
        <f>SUM(I6:I7)</f>
        <v>32</v>
      </c>
      <c r="J5" s="45">
        <f t="shared" ref="J5:J7" si="1">I5/E5</f>
        <v>2.4672320740169621E-2</v>
      </c>
      <c r="K5" s="43">
        <f>SUM(K6:K7)</f>
        <v>9</v>
      </c>
      <c r="L5" s="46">
        <f>SUM(L6:L7)</f>
        <v>740</v>
      </c>
      <c r="M5" s="40">
        <f>SUM(M6:M7)</f>
        <v>526</v>
      </c>
      <c r="N5" s="58">
        <f>M5/$L5</f>
        <v>0.71081081081081077</v>
      </c>
      <c r="O5" s="40">
        <f>SUM(O6:O7)</f>
        <v>214</v>
      </c>
      <c r="P5" s="58">
        <f>O5/$L5</f>
        <v>0.28918918918918918</v>
      </c>
      <c r="Q5" s="35">
        <f t="shared" ref="Q5:Q7" si="2">IF(AND(NOT(ISBLANK($L5)),NOT(ISBLANK($D5))),$E5,0)</f>
        <v>0</v>
      </c>
    </row>
    <row r="6" spans="1:17" s="9" customFormat="1" ht="21" x14ac:dyDescent="0.55000000000000004">
      <c r="B6" s="10"/>
      <c r="C6" s="47" t="s">
        <v>23</v>
      </c>
      <c r="D6" s="48">
        <v>1</v>
      </c>
      <c r="E6" s="49">
        <f>IMPORT15!H2</f>
        <v>829</v>
      </c>
      <c r="F6" s="49">
        <f>IMPORT15!I2</f>
        <v>302</v>
      </c>
      <c r="G6" s="49">
        <f>IMPORT15!K2</f>
        <v>527</v>
      </c>
      <c r="H6" s="36">
        <f t="shared" si="0"/>
        <v>0.6357056694813028</v>
      </c>
      <c r="I6" s="49">
        <f>IMPORT15!M2</f>
        <v>13</v>
      </c>
      <c r="J6" s="36">
        <f t="shared" si="1"/>
        <v>1.5681544028950542E-2</v>
      </c>
      <c r="K6" s="49">
        <f>IMPORT15!P2</f>
        <v>8</v>
      </c>
      <c r="L6" s="51">
        <f>IMPORT15!S2</f>
        <v>506</v>
      </c>
      <c r="M6" s="47">
        <f>IMPORT15!Z2</f>
        <v>336</v>
      </c>
      <c r="N6" s="57">
        <f>M6/L6</f>
        <v>0.66403162055335974</v>
      </c>
      <c r="O6" s="47">
        <f>IMPORT15!AG2</f>
        <v>170</v>
      </c>
      <c r="P6" s="57">
        <f>O6/L6</f>
        <v>0.33596837944664032</v>
      </c>
      <c r="Q6" s="9">
        <f t="shared" si="2"/>
        <v>829</v>
      </c>
    </row>
    <row r="7" spans="1:17" s="9" customFormat="1" ht="21.75" thickBot="1" x14ac:dyDescent="0.6">
      <c r="B7" s="10"/>
      <c r="C7" s="53" t="s">
        <v>78</v>
      </c>
      <c r="D7" s="54">
        <v>2</v>
      </c>
      <c r="E7" s="55">
        <f>IMPORT15!H3</f>
        <v>468</v>
      </c>
      <c r="F7" s="55">
        <f>IMPORT15!I3</f>
        <v>214</v>
      </c>
      <c r="G7" s="55">
        <f>IMPORT15!K3</f>
        <v>254</v>
      </c>
      <c r="H7" s="59">
        <f t="shared" si="0"/>
        <v>0.54273504273504269</v>
      </c>
      <c r="I7" s="55">
        <f>IMPORT15!M3</f>
        <v>19</v>
      </c>
      <c r="J7" s="59">
        <f t="shared" si="1"/>
        <v>4.05982905982906E-2</v>
      </c>
      <c r="K7" s="55">
        <f>IMPORT15!P3</f>
        <v>1</v>
      </c>
      <c r="L7" s="56">
        <f>IMPORT15!S3</f>
        <v>234</v>
      </c>
      <c r="M7" s="53">
        <f>IMPORT15!Z3</f>
        <v>190</v>
      </c>
      <c r="N7" s="60">
        <f>M7/L7</f>
        <v>0.81196581196581197</v>
      </c>
      <c r="O7" s="53">
        <f>IMPORT15!AG3</f>
        <v>44</v>
      </c>
      <c r="P7" s="60">
        <f>O7/L7</f>
        <v>0.18803418803418803</v>
      </c>
      <c r="Q7" s="9">
        <f t="shared" si="2"/>
        <v>468</v>
      </c>
    </row>
    <row r="8" spans="1:17" ht="13.5" thickBot="1" x14ac:dyDescent="0.25">
      <c r="C8" s="11"/>
      <c r="D8" s="12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>
        <f>SUM(Q5:Q7)</f>
        <v>1297</v>
      </c>
    </row>
    <row r="9" spans="1:17" ht="13.5" thickBot="1" x14ac:dyDescent="0.25"/>
    <row r="10" spans="1:17" s="2" customFormat="1" x14ac:dyDescent="0.2">
      <c r="M10" s="13" t="str">
        <f>M3</f>
        <v>Emmanuel</v>
      </c>
      <c r="N10" s="14" t="str">
        <f>N3</f>
        <v>MACRON</v>
      </c>
      <c r="O10" s="13" t="str">
        <f>O3</f>
        <v>Marine</v>
      </c>
      <c r="P10" s="14" t="str">
        <f>P3</f>
        <v>LE PEN</v>
      </c>
    </row>
    <row r="11" spans="1:17" s="18" customFormat="1" ht="36.75" thickBot="1" x14ac:dyDescent="0.25">
      <c r="C11" s="15" t="s">
        <v>79</v>
      </c>
      <c r="D11" s="8" t="s">
        <v>80</v>
      </c>
      <c r="E11" s="15" t="s">
        <v>0</v>
      </c>
      <c r="F11" s="15" t="s">
        <v>81</v>
      </c>
      <c r="G11" s="15" t="s">
        <v>1</v>
      </c>
      <c r="H11" s="15" t="s">
        <v>51</v>
      </c>
      <c r="I11" s="15" t="s">
        <v>2</v>
      </c>
      <c r="J11" s="15" t="s">
        <v>43</v>
      </c>
      <c r="K11" s="15" t="s">
        <v>3</v>
      </c>
      <c r="L11" s="15" t="s">
        <v>4</v>
      </c>
      <c r="M11" s="16" t="s">
        <v>5</v>
      </c>
      <c r="N11" s="17" t="s">
        <v>6</v>
      </c>
      <c r="O11" s="16" t="s">
        <v>5</v>
      </c>
      <c r="P11" s="17" t="s">
        <v>6</v>
      </c>
    </row>
    <row r="12" spans="1:17" s="27" customFormat="1" ht="25.5" customHeight="1" thickBot="1" x14ac:dyDescent="0.25">
      <c r="C12" s="19" t="s">
        <v>30</v>
      </c>
      <c r="D12" s="20">
        <f>COUNTA(D5:D7)</f>
        <v>2</v>
      </c>
      <c r="E12" s="20">
        <f t="shared" ref="E12:P12" si="3">E5</f>
        <v>1297</v>
      </c>
      <c r="F12" s="20">
        <f t="shared" si="3"/>
        <v>516</v>
      </c>
      <c r="G12" s="20">
        <f t="shared" si="3"/>
        <v>781</v>
      </c>
      <c r="H12" s="21">
        <f t="shared" si="3"/>
        <v>0.60215882806476484</v>
      </c>
      <c r="I12" s="22">
        <f t="shared" si="3"/>
        <v>32</v>
      </c>
      <c r="J12" s="21">
        <f t="shared" si="3"/>
        <v>2.4672320740169621E-2</v>
      </c>
      <c r="K12" s="20">
        <f t="shared" si="3"/>
        <v>9</v>
      </c>
      <c r="L12" s="20">
        <f t="shared" si="3"/>
        <v>740</v>
      </c>
      <c r="M12" s="23">
        <f t="shared" si="3"/>
        <v>526</v>
      </c>
      <c r="N12" s="24">
        <f t="shared" si="3"/>
        <v>0.71081081081081077</v>
      </c>
      <c r="O12" s="25">
        <f t="shared" si="3"/>
        <v>214</v>
      </c>
      <c r="P12" s="26">
        <f t="shared" si="3"/>
        <v>0.28918918918918918</v>
      </c>
    </row>
    <row r="14" spans="1:17" x14ac:dyDescent="0.2">
      <c r="F14" s="28" t="s">
        <v>82</v>
      </c>
      <c r="G14" s="29">
        <f>(236-COUNTBLANK(G5:G7))/236</f>
        <v>1</v>
      </c>
      <c r="I14" s="30"/>
      <c r="J14" s="30"/>
    </row>
    <row r="15" spans="1:17" x14ac:dyDescent="0.2">
      <c r="F15" s="28" t="s">
        <v>83</v>
      </c>
      <c r="G15" s="31">
        <f>Q8/E12</f>
        <v>1</v>
      </c>
      <c r="I15" s="32"/>
      <c r="J15" s="32"/>
    </row>
    <row r="16" spans="1:17" x14ac:dyDescent="0.2">
      <c r="I16" s="33"/>
      <c r="J16" s="33"/>
    </row>
    <row r="18" spans="11:12" x14ac:dyDescent="0.2">
      <c r="K18" s="30"/>
      <c r="L18" s="30"/>
    </row>
    <row r="19" spans="11:12" x14ac:dyDescent="0.2">
      <c r="K19" s="32"/>
      <c r="L19" s="32"/>
    </row>
    <row r="20" spans="11:12" x14ac:dyDescent="0.2">
      <c r="K20" s="34"/>
      <c r="L20" s="34"/>
    </row>
  </sheetData>
  <pageMargins left="0.17" right="0.17" top="0.43" bottom="0.46" header="0.3" footer="0.23"/>
  <pageSetup paperSize="9" scale="7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"/>
  <sheetViews>
    <sheetView topLeftCell="O1" workbookViewId="0">
      <selection activeCell="K1" sqref="A1:AI3"/>
    </sheetView>
  </sheetViews>
  <sheetFormatPr baseColWidth="10" defaultRowHeight="12.75" x14ac:dyDescent="0.2"/>
  <sheetData>
    <row r="1" spans="1:35" x14ac:dyDescent="0.2">
      <c r="A1" t="s">
        <v>84</v>
      </c>
      <c r="B1" t="s">
        <v>85</v>
      </c>
      <c r="C1" t="s">
        <v>86</v>
      </c>
      <c r="D1" t="s">
        <v>87</v>
      </c>
      <c r="E1" t="s">
        <v>88</v>
      </c>
      <c r="F1" t="s">
        <v>89</v>
      </c>
      <c r="G1" t="s">
        <v>90</v>
      </c>
      <c r="H1" t="s">
        <v>0</v>
      </c>
      <c r="I1" t="s">
        <v>91</v>
      </c>
      <c r="J1" t="s">
        <v>92</v>
      </c>
      <c r="K1" t="s">
        <v>1</v>
      </c>
      <c r="L1" t="s">
        <v>93</v>
      </c>
      <c r="M1" t="s">
        <v>2</v>
      </c>
      <c r="N1" t="s">
        <v>94</v>
      </c>
      <c r="O1" t="s">
        <v>95</v>
      </c>
      <c r="P1" t="s">
        <v>3</v>
      </c>
      <c r="Q1" t="s">
        <v>96</v>
      </c>
      <c r="R1" t="s">
        <v>97</v>
      </c>
      <c r="S1" t="s">
        <v>4</v>
      </c>
      <c r="T1" t="s">
        <v>98</v>
      </c>
      <c r="U1" t="s">
        <v>99</v>
      </c>
      <c r="V1" t="s">
        <v>100</v>
      </c>
      <c r="W1" t="s">
        <v>101</v>
      </c>
      <c r="X1" t="s">
        <v>102</v>
      </c>
      <c r="Y1" t="s">
        <v>103</v>
      </c>
      <c r="Z1" t="s">
        <v>5</v>
      </c>
      <c r="AA1" t="s">
        <v>104</v>
      </c>
      <c r="AB1" t="s">
        <v>6</v>
      </c>
    </row>
    <row r="2" spans="1:35" x14ac:dyDescent="0.2">
      <c r="A2" t="s">
        <v>105</v>
      </c>
      <c r="B2" t="s">
        <v>106</v>
      </c>
      <c r="C2">
        <v>1</v>
      </c>
      <c r="D2" t="s">
        <v>107</v>
      </c>
      <c r="E2">
        <v>51</v>
      </c>
      <c r="F2" t="s">
        <v>24</v>
      </c>
      <c r="G2">
        <v>1</v>
      </c>
      <c r="H2">
        <v>205</v>
      </c>
      <c r="I2">
        <v>67</v>
      </c>
      <c r="J2">
        <v>32.68</v>
      </c>
      <c r="K2">
        <v>138</v>
      </c>
      <c r="L2">
        <v>67.319999999999993</v>
      </c>
      <c r="M2">
        <v>4</v>
      </c>
      <c r="N2">
        <v>1.95</v>
      </c>
      <c r="O2">
        <v>2.9</v>
      </c>
      <c r="P2">
        <v>3</v>
      </c>
      <c r="Q2">
        <v>1.46</v>
      </c>
      <c r="R2">
        <v>2.17</v>
      </c>
      <c r="S2">
        <v>131</v>
      </c>
      <c r="T2">
        <v>63.9</v>
      </c>
      <c r="U2">
        <v>94.93</v>
      </c>
      <c r="V2">
        <v>1</v>
      </c>
      <c r="W2" t="s">
        <v>108</v>
      </c>
      <c r="X2" t="s">
        <v>8</v>
      </c>
      <c r="Y2" t="s">
        <v>9</v>
      </c>
      <c r="Z2">
        <v>71</v>
      </c>
      <c r="AA2">
        <v>34.630000000000003</v>
      </c>
      <c r="AB2">
        <v>54.2</v>
      </c>
      <c r="AC2">
        <v>2</v>
      </c>
      <c r="AD2" t="s">
        <v>109</v>
      </c>
      <c r="AE2" t="s">
        <v>10</v>
      </c>
      <c r="AF2" t="s">
        <v>11</v>
      </c>
      <c r="AG2">
        <v>60</v>
      </c>
      <c r="AH2">
        <v>29.27</v>
      </c>
      <c r="AI2">
        <v>45.8</v>
      </c>
    </row>
  </sheetData>
  <sheetProtection sheet="1" objects="1" scenarios="1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topLeftCell="C1" zoomScale="90" zoomScaleNormal="90" workbookViewId="0">
      <selection activeCell="F1" sqref="F1"/>
    </sheetView>
  </sheetViews>
  <sheetFormatPr baseColWidth="10" defaultRowHeight="12.75" x14ac:dyDescent="0.2"/>
  <cols>
    <col min="1" max="2" width="8.42578125" hidden="1" customWidth="1"/>
    <col min="3" max="3" width="19" customWidth="1"/>
    <col min="4" max="4" width="8.140625" style="2" customWidth="1"/>
    <col min="5" max="6" width="8.7109375" customWidth="1"/>
    <col min="7" max="7" width="11" customWidth="1"/>
    <col min="8" max="8" width="11.5703125" customWidth="1"/>
    <col min="9" max="9" width="9.140625" customWidth="1"/>
    <col min="10" max="10" width="11.5703125" customWidth="1"/>
    <col min="11" max="11" width="8.5703125" customWidth="1"/>
    <col min="12" max="12" width="9.28515625" customWidth="1"/>
    <col min="13" max="16" width="11" customWidth="1"/>
    <col min="17" max="18" width="0" hidden="1" customWidth="1"/>
  </cols>
  <sheetData>
    <row r="1" spans="1:17" ht="19.5" x14ac:dyDescent="0.25">
      <c r="C1" s="1" t="s">
        <v>44</v>
      </c>
      <c r="F1" s="3" t="s">
        <v>113</v>
      </c>
    </row>
    <row r="2" spans="1:17" ht="13.5" thickBot="1" x14ac:dyDescent="0.25">
      <c r="C2" s="4" t="s">
        <v>45</v>
      </c>
    </row>
    <row r="3" spans="1:17" s="2" customFormat="1" ht="25.5" customHeight="1" x14ac:dyDescent="0.2">
      <c r="C3" s="5">
        <f ca="1">NOW()</f>
        <v>42865.430502083334</v>
      </c>
      <c r="M3" s="61" t="s">
        <v>9</v>
      </c>
      <c r="N3" s="62" t="s">
        <v>8</v>
      </c>
      <c r="O3" s="61" t="s">
        <v>11</v>
      </c>
      <c r="P3" s="63" t="s">
        <v>10</v>
      </c>
    </row>
    <row r="4" spans="1:17" ht="24.75" thickBot="1" x14ac:dyDescent="0.25">
      <c r="A4" s="6" t="s">
        <v>46</v>
      </c>
      <c r="B4" s="6" t="s">
        <v>47</v>
      </c>
      <c r="C4" s="7" t="s">
        <v>48</v>
      </c>
      <c r="D4" s="8" t="s">
        <v>49</v>
      </c>
      <c r="E4" s="7" t="s">
        <v>0</v>
      </c>
      <c r="F4" s="7" t="s">
        <v>50</v>
      </c>
      <c r="G4" s="7" t="s">
        <v>1</v>
      </c>
      <c r="H4" s="7" t="s">
        <v>51</v>
      </c>
      <c r="I4" s="7" t="s">
        <v>2</v>
      </c>
      <c r="J4" s="7" t="s">
        <v>43</v>
      </c>
      <c r="K4" s="7" t="s">
        <v>3</v>
      </c>
      <c r="L4" s="7" t="s">
        <v>4</v>
      </c>
      <c r="M4" s="69" t="s">
        <v>5</v>
      </c>
      <c r="N4" s="70" t="s">
        <v>6</v>
      </c>
      <c r="O4" s="69" t="s">
        <v>5</v>
      </c>
      <c r="P4" s="71" t="s">
        <v>6</v>
      </c>
    </row>
    <row r="5" spans="1:17" s="35" customFormat="1" ht="15" x14ac:dyDescent="0.25">
      <c r="A5" s="38">
        <v>1</v>
      </c>
      <c r="B5" s="39" t="s">
        <v>52</v>
      </c>
      <c r="C5" s="40" t="s">
        <v>41</v>
      </c>
      <c r="D5" s="41"/>
      <c r="E5" s="43">
        <f>SUM(E6)</f>
        <v>205</v>
      </c>
      <c r="F5" s="43">
        <f>SUM(F6)</f>
        <v>67</v>
      </c>
      <c r="G5" s="43">
        <f>SUM(G6)</f>
        <v>138</v>
      </c>
      <c r="H5" s="44">
        <f t="shared" ref="H5:H6" si="0">G5/E5</f>
        <v>0.67317073170731712</v>
      </c>
      <c r="I5" s="74">
        <f>SUM(I6)</f>
        <v>4</v>
      </c>
      <c r="J5" s="45">
        <f t="shared" ref="J5:J6" si="1">I5/E5</f>
        <v>1.9512195121951219E-2</v>
      </c>
      <c r="K5" s="43">
        <f>SUM(K6)</f>
        <v>3</v>
      </c>
      <c r="L5" s="46">
        <f>SUM(L6)</f>
        <v>131</v>
      </c>
      <c r="M5" s="40">
        <f>SUM(M6)</f>
        <v>71</v>
      </c>
      <c r="N5" s="58">
        <f>M5/$L5</f>
        <v>0.5419847328244275</v>
      </c>
      <c r="O5" s="40">
        <f>SUM(O6)</f>
        <v>60</v>
      </c>
      <c r="P5" s="58">
        <f>O5/$L5</f>
        <v>0.4580152671755725</v>
      </c>
      <c r="Q5" s="35">
        <f t="shared" ref="Q5:Q6" si="2">IF(AND(NOT(ISBLANK($L5)),NOT(ISBLANK($D5))),$E5,0)</f>
        <v>0</v>
      </c>
    </row>
    <row r="6" spans="1:17" s="9" customFormat="1" ht="21.75" thickBot="1" x14ac:dyDescent="0.6">
      <c r="B6" s="10"/>
      <c r="C6" s="53" t="s">
        <v>24</v>
      </c>
      <c r="D6" s="54">
        <v>1</v>
      </c>
      <c r="E6" s="55">
        <f>IMPORT16!H2</f>
        <v>205</v>
      </c>
      <c r="F6" s="55">
        <f>IMPORT16!I2</f>
        <v>67</v>
      </c>
      <c r="G6" s="55">
        <f>IMPORT16!K2</f>
        <v>138</v>
      </c>
      <c r="H6" s="59">
        <f t="shared" si="0"/>
        <v>0.67317073170731712</v>
      </c>
      <c r="I6" s="55">
        <f>IMPORT16!M2</f>
        <v>4</v>
      </c>
      <c r="J6" s="59">
        <f t="shared" si="1"/>
        <v>1.9512195121951219E-2</v>
      </c>
      <c r="K6" s="55">
        <f>IMPORT16!P2</f>
        <v>3</v>
      </c>
      <c r="L6" s="56">
        <f>IMPORT16!S2</f>
        <v>131</v>
      </c>
      <c r="M6" s="53">
        <f>IMPORT16!Z2</f>
        <v>71</v>
      </c>
      <c r="N6" s="60">
        <f>M6/L6</f>
        <v>0.5419847328244275</v>
      </c>
      <c r="O6" s="53">
        <f>IMPORT16!AG2</f>
        <v>60</v>
      </c>
      <c r="P6" s="60">
        <f>O6/L6</f>
        <v>0.4580152671755725</v>
      </c>
      <c r="Q6" s="9">
        <f t="shared" si="2"/>
        <v>205</v>
      </c>
    </row>
    <row r="7" spans="1:17" ht="13.5" thickBot="1" x14ac:dyDescent="0.25">
      <c r="C7" s="11"/>
      <c r="D7" s="12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>
        <f>SUM(Q5:Q6)</f>
        <v>205</v>
      </c>
    </row>
    <row r="8" spans="1:17" ht="13.5" thickBot="1" x14ac:dyDescent="0.25"/>
    <row r="9" spans="1:17" s="2" customFormat="1" x14ac:dyDescent="0.2">
      <c r="M9" s="13" t="str">
        <f>M3</f>
        <v>Emmanuel</v>
      </c>
      <c r="N9" s="14" t="str">
        <f>N3</f>
        <v>MACRON</v>
      </c>
      <c r="O9" s="13" t="str">
        <f>O3</f>
        <v>Marine</v>
      </c>
      <c r="P9" s="14" t="str">
        <f>P3</f>
        <v>LE PEN</v>
      </c>
    </row>
    <row r="10" spans="1:17" s="18" customFormat="1" ht="36.75" thickBot="1" x14ac:dyDescent="0.25">
      <c r="C10" s="15" t="s">
        <v>79</v>
      </c>
      <c r="D10" s="8" t="s">
        <v>80</v>
      </c>
      <c r="E10" s="15" t="s">
        <v>0</v>
      </c>
      <c r="F10" s="15" t="s">
        <v>81</v>
      </c>
      <c r="G10" s="15" t="s">
        <v>1</v>
      </c>
      <c r="H10" s="15" t="s">
        <v>51</v>
      </c>
      <c r="I10" s="15" t="s">
        <v>2</v>
      </c>
      <c r="J10" s="15" t="s">
        <v>43</v>
      </c>
      <c r="K10" s="15" t="s">
        <v>3</v>
      </c>
      <c r="L10" s="15" t="s">
        <v>4</v>
      </c>
      <c r="M10" s="16" t="s">
        <v>5</v>
      </c>
      <c r="N10" s="17" t="s">
        <v>6</v>
      </c>
      <c r="O10" s="16" t="s">
        <v>5</v>
      </c>
      <c r="P10" s="17" t="s">
        <v>6</v>
      </c>
    </row>
    <row r="11" spans="1:17" s="27" customFormat="1" ht="25.5" customHeight="1" thickBot="1" x14ac:dyDescent="0.25">
      <c r="C11" s="19" t="s">
        <v>41</v>
      </c>
      <c r="D11" s="20">
        <f>COUNTA(D5:D6)</f>
        <v>1</v>
      </c>
      <c r="E11" s="20">
        <f t="shared" ref="E11:P11" si="3">E5</f>
        <v>205</v>
      </c>
      <c r="F11" s="20">
        <f t="shared" si="3"/>
        <v>67</v>
      </c>
      <c r="G11" s="20">
        <f t="shared" si="3"/>
        <v>138</v>
      </c>
      <c r="H11" s="21">
        <f t="shared" si="3"/>
        <v>0.67317073170731712</v>
      </c>
      <c r="I11" s="22">
        <f t="shared" si="3"/>
        <v>4</v>
      </c>
      <c r="J11" s="21">
        <f t="shared" si="3"/>
        <v>1.9512195121951219E-2</v>
      </c>
      <c r="K11" s="20">
        <f t="shared" si="3"/>
        <v>3</v>
      </c>
      <c r="L11" s="20">
        <f t="shared" si="3"/>
        <v>131</v>
      </c>
      <c r="M11" s="23">
        <f t="shared" si="3"/>
        <v>71</v>
      </c>
      <c r="N11" s="24">
        <f t="shared" si="3"/>
        <v>0.5419847328244275</v>
      </c>
      <c r="O11" s="25">
        <f t="shared" si="3"/>
        <v>60</v>
      </c>
      <c r="P11" s="26">
        <f t="shared" si="3"/>
        <v>0.4580152671755725</v>
      </c>
    </row>
    <row r="13" spans="1:17" x14ac:dyDescent="0.2">
      <c r="F13" s="28" t="s">
        <v>82</v>
      </c>
      <c r="G13" s="29">
        <f>(236-COUNTBLANK(G5:G6))/236</f>
        <v>1</v>
      </c>
      <c r="I13" s="30"/>
      <c r="J13" s="30"/>
    </row>
    <row r="14" spans="1:17" x14ac:dyDescent="0.2">
      <c r="F14" s="28" t="s">
        <v>83</v>
      </c>
      <c r="G14" s="31">
        <f>Q7/E11</f>
        <v>1</v>
      </c>
      <c r="I14" s="32"/>
      <c r="J14" s="32"/>
    </row>
    <row r="15" spans="1:17" x14ac:dyDescent="0.2">
      <c r="I15" s="33"/>
      <c r="J15" s="33"/>
    </row>
    <row r="17" spans="11:12" x14ac:dyDescent="0.2">
      <c r="K17" s="30"/>
      <c r="L17" s="30"/>
    </row>
    <row r="18" spans="11:12" x14ac:dyDescent="0.2">
      <c r="K18" s="32"/>
      <c r="L18" s="32"/>
    </row>
    <row r="19" spans="11:12" x14ac:dyDescent="0.2">
      <c r="K19" s="34"/>
      <c r="L19" s="34"/>
    </row>
  </sheetData>
  <pageMargins left="0.7" right="0.7" top="0.75" bottom="0.75" header="0.3" footer="0.3"/>
  <pageSetup paperSize="9" scale="5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"/>
  <sheetViews>
    <sheetView topLeftCell="Q1" workbookViewId="0">
      <selection activeCell="K1" sqref="A1:AI3"/>
    </sheetView>
  </sheetViews>
  <sheetFormatPr baseColWidth="10" defaultRowHeight="12.75" x14ac:dyDescent="0.2"/>
  <sheetData>
    <row r="1" spans="1:35" x14ac:dyDescent="0.2">
      <c r="A1" t="s">
        <v>84</v>
      </c>
      <c r="B1" t="s">
        <v>85</v>
      </c>
      <c r="C1" t="s">
        <v>86</v>
      </c>
      <c r="D1" t="s">
        <v>87</v>
      </c>
      <c r="E1" t="s">
        <v>88</v>
      </c>
      <c r="F1" t="s">
        <v>89</v>
      </c>
      <c r="G1" t="s">
        <v>90</v>
      </c>
      <c r="H1" t="s">
        <v>0</v>
      </c>
      <c r="I1" t="s">
        <v>91</v>
      </c>
      <c r="J1" t="s">
        <v>92</v>
      </c>
      <c r="K1" t="s">
        <v>1</v>
      </c>
      <c r="L1" t="s">
        <v>93</v>
      </c>
      <c r="M1" t="s">
        <v>2</v>
      </c>
      <c r="N1" t="s">
        <v>94</v>
      </c>
      <c r="O1" t="s">
        <v>95</v>
      </c>
      <c r="P1" t="s">
        <v>3</v>
      </c>
      <c r="Q1" t="s">
        <v>96</v>
      </c>
      <c r="R1" t="s">
        <v>97</v>
      </c>
      <c r="S1" t="s">
        <v>4</v>
      </c>
      <c r="T1" t="s">
        <v>98</v>
      </c>
      <c r="U1" t="s">
        <v>99</v>
      </c>
      <c r="V1" t="s">
        <v>100</v>
      </c>
      <c r="W1" t="s">
        <v>101</v>
      </c>
      <c r="X1" t="s">
        <v>102</v>
      </c>
      <c r="Y1" t="s">
        <v>103</v>
      </c>
      <c r="Z1" t="s">
        <v>5</v>
      </c>
      <c r="AA1" t="s">
        <v>104</v>
      </c>
      <c r="AB1" t="s">
        <v>6</v>
      </c>
    </row>
    <row r="2" spans="1:35" x14ac:dyDescent="0.2">
      <c r="A2" t="s">
        <v>105</v>
      </c>
      <c r="B2" t="s">
        <v>106</v>
      </c>
      <c r="C2">
        <v>1</v>
      </c>
      <c r="D2" t="s">
        <v>107</v>
      </c>
      <c r="E2">
        <v>55</v>
      </c>
      <c r="F2" t="s">
        <v>25</v>
      </c>
      <c r="G2">
        <v>1</v>
      </c>
      <c r="H2">
        <v>237</v>
      </c>
      <c r="I2">
        <v>125</v>
      </c>
      <c r="J2">
        <v>52.74</v>
      </c>
      <c r="K2">
        <v>112</v>
      </c>
      <c r="L2">
        <v>47.26</v>
      </c>
      <c r="M2">
        <v>0</v>
      </c>
      <c r="N2">
        <v>0</v>
      </c>
      <c r="O2">
        <v>0</v>
      </c>
      <c r="P2">
        <v>2</v>
      </c>
      <c r="Q2">
        <v>0.84</v>
      </c>
      <c r="R2">
        <v>1.79</v>
      </c>
      <c r="S2">
        <v>110</v>
      </c>
      <c r="T2">
        <v>46.41</v>
      </c>
      <c r="U2">
        <v>98.21</v>
      </c>
      <c r="V2">
        <v>1</v>
      </c>
      <c r="W2" t="s">
        <v>108</v>
      </c>
      <c r="X2" t="s">
        <v>8</v>
      </c>
      <c r="Y2" t="s">
        <v>9</v>
      </c>
      <c r="Z2">
        <v>73</v>
      </c>
      <c r="AA2">
        <v>30.8</v>
      </c>
      <c r="AB2">
        <v>66.36</v>
      </c>
      <c r="AC2">
        <v>2</v>
      </c>
      <c r="AD2" t="s">
        <v>109</v>
      </c>
      <c r="AE2" t="s">
        <v>10</v>
      </c>
      <c r="AF2" t="s">
        <v>11</v>
      </c>
      <c r="AG2">
        <v>37</v>
      </c>
      <c r="AH2">
        <v>15.61</v>
      </c>
      <c r="AI2">
        <v>33.64</v>
      </c>
    </row>
  </sheetData>
  <sheetProtection sheet="1" objects="1" scenarios="1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topLeftCell="C1" zoomScale="90" zoomScaleNormal="90" workbookViewId="0">
      <selection activeCell="F1" sqref="F1"/>
    </sheetView>
  </sheetViews>
  <sheetFormatPr baseColWidth="10" defaultRowHeight="12.75" x14ac:dyDescent="0.2"/>
  <cols>
    <col min="1" max="2" width="8.42578125" hidden="1" customWidth="1"/>
    <col min="3" max="3" width="19" customWidth="1"/>
    <col min="4" max="4" width="8.140625" style="2" customWidth="1"/>
    <col min="5" max="6" width="8.7109375" customWidth="1"/>
    <col min="7" max="7" width="11" customWidth="1"/>
    <col min="8" max="8" width="11.5703125" customWidth="1"/>
    <col min="9" max="9" width="9.140625" customWidth="1"/>
    <col min="10" max="10" width="11.5703125" customWidth="1"/>
    <col min="11" max="11" width="8.5703125" customWidth="1"/>
    <col min="12" max="12" width="9.28515625" customWidth="1"/>
    <col min="13" max="16" width="11" customWidth="1"/>
    <col min="17" max="18" width="0" hidden="1" customWidth="1"/>
  </cols>
  <sheetData>
    <row r="1" spans="1:17" ht="19.5" x14ac:dyDescent="0.25">
      <c r="C1" s="1" t="s">
        <v>44</v>
      </c>
      <c r="F1" s="3" t="s">
        <v>113</v>
      </c>
    </row>
    <row r="2" spans="1:17" ht="13.5" thickBot="1" x14ac:dyDescent="0.25">
      <c r="C2" s="4" t="s">
        <v>45</v>
      </c>
    </row>
    <row r="3" spans="1:17" s="2" customFormat="1" ht="25.5" customHeight="1" x14ac:dyDescent="0.2">
      <c r="C3" s="5">
        <f ca="1">NOW()</f>
        <v>42865.430502083334</v>
      </c>
      <c r="M3" s="61" t="s">
        <v>9</v>
      </c>
      <c r="N3" s="62" t="s">
        <v>8</v>
      </c>
      <c r="O3" s="61" t="s">
        <v>11</v>
      </c>
      <c r="P3" s="63" t="s">
        <v>10</v>
      </c>
    </row>
    <row r="4" spans="1:17" ht="24.75" thickBot="1" x14ac:dyDescent="0.25">
      <c r="A4" s="6" t="s">
        <v>46</v>
      </c>
      <c r="B4" s="6" t="s">
        <v>47</v>
      </c>
      <c r="C4" s="7" t="s">
        <v>48</v>
      </c>
      <c r="D4" s="8" t="s">
        <v>49</v>
      </c>
      <c r="E4" s="7" t="s">
        <v>0</v>
      </c>
      <c r="F4" s="7" t="s">
        <v>50</v>
      </c>
      <c r="G4" s="7" t="s">
        <v>1</v>
      </c>
      <c r="H4" s="7" t="s">
        <v>51</v>
      </c>
      <c r="I4" s="7" t="s">
        <v>2</v>
      </c>
      <c r="J4" s="7" t="s">
        <v>43</v>
      </c>
      <c r="K4" s="7" t="s">
        <v>3</v>
      </c>
      <c r="L4" s="7" t="s">
        <v>4</v>
      </c>
      <c r="M4" s="69" t="s">
        <v>5</v>
      </c>
      <c r="N4" s="70" t="s">
        <v>6</v>
      </c>
      <c r="O4" s="69" t="s">
        <v>5</v>
      </c>
      <c r="P4" s="71" t="s">
        <v>6</v>
      </c>
    </row>
    <row r="5" spans="1:17" s="35" customFormat="1" ht="15" x14ac:dyDescent="0.25">
      <c r="A5" s="38">
        <v>1</v>
      </c>
      <c r="B5" s="39" t="s">
        <v>52</v>
      </c>
      <c r="C5" s="40" t="s">
        <v>42</v>
      </c>
      <c r="D5" s="41"/>
      <c r="E5" s="43">
        <f>SUM(E6:E6)</f>
        <v>237</v>
      </c>
      <c r="F5" s="43">
        <f>SUM(F6:F6)</f>
        <v>125</v>
      </c>
      <c r="G5" s="43">
        <f>SUM(G6:G6)</f>
        <v>112</v>
      </c>
      <c r="H5" s="44">
        <f t="shared" ref="H5:H6" si="0">G5/E5</f>
        <v>0.47257383966244726</v>
      </c>
      <c r="I5" s="74">
        <f>SUM(I6)</f>
        <v>0</v>
      </c>
      <c r="J5" s="45">
        <f t="shared" ref="J5:J6" si="1">I5/E5</f>
        <v>0</v>
      </c>
      <c r="K5" s="43">
        <f>SUM(K6:K6)</f>
        <v>2</v>
      </c>
      <c r="L5" s="46">
        <f>SUM(L6:L6)</f>
        <v>110</v>
      </c>
      <c r="M5" s="40">
        <f>SUM(M6:M6)</f>
        <v>73</v>
      </c>
      <c r="N5" s="58">
        <f>M5/$L5</f>
        <v>0.66363636363636369</v>
      </c>
      <c r="O5" s="40">
        <f>SUM(O6:O6)</f>
        <v>37</v>
      </c>
      <c r="P5" s="58">
        <f>O5/$L5</f>
        <v>0.33636363636363636</v>
      </c>
      <c r="Q5" s="35">
        <f t="shared" ref="Q5:Q6" si="2">IF(AND(NOT(ISBLANK($L5)),NOT(ISBLANK($D5))),$E5,0)</f>
        <v>0</v>
      </c>
    </row>
    <row r="6" spans="1:17" s="9" customFormat="1" ht="21.75" thickBot="1" x14ac:dyDescent="0.6">
      <c r="B6" s="10"/>
      <c r="C6" s="53" t="s">
        <v>25</v>
      </c>
      <c r="D6" s="54">
        <v>1</v>
      </c>
      <c r="E6" s="55">
        <f>IMPORT17!H2</f>
        <v>237</v>
      </c>
      <c r="F6" s="55">
        <f>IMPORT17!I2</f>
        <v>125</v>
      </c>
      <c r="G6" s="55">
        <f>IMPORT17!K2</f>
        <v>112</v>
      </c>
      <c r="H6" s="59">
        <f t="shared" si="0"/>
        <v>0.47257383966244726</v>
      </c>
      <c r="I6" s="55">
        <f>IMPORT17!M2</f>
        <v>0</v>
      </c>
      <c r="J6" s="59">
        <f t="shared" si="1"/>
        <v>0</v>
      </c>
      <c r="K6" s="55">
        <f>IMPORT17!P2</f>
        <v>2</v>
      </c>
      <c r="L6" s="56">
        <f>IMPORT17!S2</f>
        <v>110</v>
      </c>
      <c r="M6" s="53">
        <f>IMPORT17!Z2</f>
        <v>73</v>
      </c>
      <c r="N6" s="60">
        <f>M6/L6</f>
        <v>0.66363636363636369</v>
      </c>
      <c r="O6" s="53">
        <f>IMPORT17!AG2</f>
        <v>37</v>
      </c>
      <c r="P6" s="60">
        <f>O6/L6</f>
        <v>0.33636363636363636</v>
      </c>
      <c r="Q6" s="9">
        <f t="shared" si="2"/>
        <v>237</v>
      </c>
    </row>
    <row r="7" spans="1:17" ht="13.5" thickBot="1" x14ac:dyDescent="0.25">
      <c r="C7" s="11"/>
      <c r="D7" s="12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>
        <f>SUM(Q5:Q6)</f>
        <v>237</v>
      </c>
    </row>
    <row r="8" spans="1:17" ht="13.5" thickBot="1" x14ac:dyDescent="0.25"/>
    <row r="9" spans="1:17" s="2" customFormat="1" x14ac:dyDescent="0.2">
      <c r="M9" s="13" t="str">
        <f>M3</f>
        <v>Emmanuel</v>
      </c>
      <c r="N9" s="14" t="str">
        <f>N3</f>
        <v>MACRON</v>
      </c>
      <c r="O9" s="13" t="str">
        <f>O3</f>
        <v>Marine</v>
      </c>
      <c r="P9" s="14" t="str">
        <f>P3</f>
        <v>LE PEN</v>
      </c>
    </row>
    <row r="10" spans="1:17" s="18" customFormat="1" ht="36.75" thickBot="1" x14ac:dyDescent="0.25">
      <c r="C10" s="15" t="s">
        <v>79</v>
      </c>
      <c r="D10" s="8" t="s">
        <v>80</v>
      </c>
      <c r="E10" s="15" t="s">
        <v>0</v>
      </c>
      <c r="F10" s="15" t="s">
        <v>81</v>
      </c>
      <c r="G10" s="15" t="s">
        <v>1</v>
      </c>
      <c r="H10" s="15" t="s">
        <v>51</v>
      </c>
      <c r="I10" s="15" t="s">
        <v>2</v>
      </c>
      <c r="J10" s="15" t="s">
        <v>43</v>
      </c>
      <c r="K10" s="15" t="s">
        <v>3</v>
      </c>
      <c r="L10" s="15" t="s">
        <v>4</v>
      </c>
      <c r="M10" s="16" t="s">
        <v>5</v>
      </c>
      <c r="N10" s="17" t="s">
        <v>6</v>
      </c>
      <c r="O10" s="16" t="s">
        <v>5</v>
      </c>
      <c r="P10" s="17" t="s">
        <v>6</v>
      </c>
    </row>
    <row r="11" spans="1:17" s="27" customFormat="1" ht="25.5" customHeight="1" thickBot="1" x14ac:dyDescent="0.25">
      <c r="C11" s="19" t="s">
        <v>42</v>
      </c>
      <c r="D11" s="20">
        <f>COUNTA(D5:D6)</f>
        <v>1</v>
      </c>
      <c r="E11" s="20">
        <f>E5</f>
        <v>237</v>
      </c>
      <c r="F11" s="20">
        <f>F5</f>
        <v>125</v>
      </c>
      <c r="G11" s="20">
        <f>G5</f>
        <v>112</v>
      </c>
      <c r="H11" s="21">
        <f>G11/E11</f>
        <v>0.47257383966244726</v>
      </c>
      <c r="I11" s="22">
        <f t="shared" ref="I11:P11" si="3">I5</f>
        <v>0</v>
      </c>
      <c r="J11" s="21">
        <f t="shared" si="3"/>
        <v>0</v>
      </c>
      <c r="K11" s="20">
        <f t="shared" si="3"/>
        <v>2</v>
      </c>
      <c r="L11" s="20">
        <f t="shared" si="3"/>
        <v>110</v>
      </c>
      <c r="M11" s="23">
        <f t="shared" si="3"/>
        <v>73</v>
      </c>
      <c r="N11" s="24">
        <f t="shared" si="3"/>
        <v>0.66363636363636369</v>
      </c>
      <c r="O11" s="25">
        <f t="shared" si="3"/>
        <v>37</v>
      </c>
      <c r="P11" s="26">
        <f t="shared" si="3"/>
        <v>0.33636363636363636</v>
      </c>
    </row>
    <row r="13" spans="1:17" x14ac:dyDescent="0.2">
      <c r="F13" s="28" t="s">
        <v>82</v>
      </c>
      <c r="G13" s="29">
        <f>(236-COUNTBLANK(G5:G6))/236</f>
        <v>1</v>
      </c>
      <c r="I13" s="30"/>
      <c r="J13" s="30"/>
    </row>
    <row r="14" spans="1:17" x14ac:dyDescent="0.2">
      <c r="F14" s="28" t="s">
        <v>83</v>
      </c>
      <c r="G14" s="31">
        <f>Q7/E11</f>
        <v>1</v>
      </c>
      <c r="I14" s="32"/>
      <c r="J14" s="32"/>
    </row>
    <row r="15" spans="1:17" x14ac:dyDescent="0.2">
      <c r="I15" s="33"/>
      <c r="J15" s="33"/>
    </row>
    <row r="17" spans="11:12" x14ac:dyDescent="0.2">
      <c r="K17" s="30"/>
      <c r="L17" s="30"/>
    </row>
    <row r="18" spans="11:12" x14ac:dyDescent="0.2">
      <c r="K18" s="32"/>
      <c r="L18" s="32"/>
    </row>
    <row r="19" spans="11:12" x14ac:dyDescent="0.2">
      <c r="K19" s="34"/>
      <c r="L19" s="34"/>
    </row>
  </sheetData>
  <pageMargins left="0.7" right="0.7" top="0.75" bottom="0.75" header="0.3" footer="0.3"/>
  <pageSetup paperSize="9"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A1:Q21"/>
  <sheetViews>
    <sheetView tabSelected="1" topLeftCell="C1" zoomScale="90" zoomScaleNormal="90" workbookViewId="0">
      <selection activeCell="F1" sqref="F1"/>
    </sheetView>
  </sheetViews>
  <sheetFormatPr baseColWidth="10" defaultRowHeight="12.75" x14ac:dyDescent="0.2"/>
  <cols>
    <col min="1" max="2" width="8.42578125" hidden="1" customWidth="1"/>
    <col min="3" max="3" width="19" customWidth="1"/>
    <col min="4" max="4" width="8.140625" style="2" customWidth="1"/>
    <col min="5" max="6" width="8.7109375" customWidth="1"/>
    <col min="7" max="7" width="11" customWidth="1"/>
    <col min="8" max="8" width="11.5703125" customWidth="1"/>
    <col min="9" max="9" width="9.140625" customWidth="1"/>
    <col min="10" max="10" width="11.5703125" customWidth="1"/>
    <col min="11" max="11" width="8.5703125" customWidth="1"/>
    <col min="12" max="12" width="9.28515625" customWidth="1"/>
    <col min="13" max="16" width="11" customWidth="1"/>
    <col min="17" max="18" width="0" hidden="1" customWidth="1"/>
  </cols>
  <sheetData>
    <row r="1" spans="1:17" ht="19.5" x14ac:dyDescent="0.25">
      <c r="C1" s="1" t="s">
        <v>44</v>
      </c>
      <c r="F1" s="3" t="s">
        <v>113</v>
      </c>
    </row>
    <row r="2" spans="1:17" ht="13.5" thickBot="1" x14ac:dyDescent="0.25">
      <c r="C2" s="4" t="s">
        <v>45</v>
      </c>
    </row>
    <row r="3" spans="1:17" s="2" customFormat="1" ht="25.5" customHeight="1" x14ac:dyDescent="0.2">
      <c r="C3" s="5">
        <f ca="1">NOW()</f>
        <v>42865.430502083334</v>
      </c>
      <c r="M3" s="61" t="s">
        <v>9</v>
      </c>
      <c r="N3" s="62" t="s">
        <v>8</v>
      </c>
      <c r="O3" s="61" t="s">
        <v>11</v>
      </c>
      <c r="P3" s="63" t="s">
        <v>10</v>
      </c>
    </row>
    <row r="4" spans="1:17" ht="24.75" thickBot="1" x14ac:dyDescent="0.25">
      <c r="A4" s="6" t="s">
        <v>46</v>
      </c>
      <c r="B4" s="6" t="s">
        <v>47</v>
      </c>
      <c r="C4" s="7" t="s">
        <v>48</v>
      </c>
      <c r="D4" s="8" t="s">
        <v>49</v>
      </c>
      <c r="E4" s="7" t="s">
        <v>0</v>
      </c>
      <c r="F4" s="7" t="s">
        <v>50</v>
      </c>
      <c r="G4" s="7" t="s">
        <v>1</v>
      </c>
      <c r="H4" s="7" t="s">
        <v>51</v>
      </c>
      <c r="I4" s="7" t="s">
        <v>2</v>
      </c>
      <c r="J4" s="7" t="s">
        <v>43</v>
      </c>
      <c r="K4" s="7" t="s">
        <v>3</v>
      </c>
      <c r="L4" s="7" t="s">
        <v>4</v>
      </c>
      <c r="M4" s="69" t="s">
        <v>5</v>
      </c>
      <c r="N4" s="70" t="s">
        <v>6</v>
      </c>
      <c r="O4" s="69" t="s">
        <v>5</v>
      </c>
      <c r="P4" s="71" t="s">
        <v>6</v>
      </c>
    </row>
    <row r="5" spans="1:17" s="35" customFormat="1" ht="15" x14ac:dyDescent="0.25">
      <c r="A5" s="38">
        <v>1</v>
      </c>
      <c r="B5" s="39" t="s">
        <v>52</v>
      </c>
      <c r="C5" s="40" t="s">
        <v>26</v>
      </c>
      <c r="D5" s="41"/>
      <c r="E5" s="42">
        <f>SUM(E6:E8)</f>
        <v>1519</v>
      </c>
      <c r="F5" s="43">
        <f t="shared" ref="F5:K5" si="0">SUM(F6:F8)</f>
        <v>851</v>
      </c>
      <c r="G5" s="43">
        <f t="shared" si="0"/>
        <v>668</v>
      </c>
      <c r="H5" s="44">
        <f t="shared" ref="H5:H8" si="1">G5/E5</f>
        <v>0.43976300197498353</v>
      </c>
      <c r="I5" s="43">
        <f>SUM(I6:I8)</f>
        <v>20</v>
      </c>
      <c r="J5" s="45">
        <f t="shared" ref="J5:J8" si="2">I5/E5</f>
        <v>1.3166556945358789E-2</v>
      </c>
      <c r="K5" s="43">
        <f t="shared" si="0"/>
        <v>12</v>
      </c>
      <c r="L5" s="46">
        <f>SUM(L6:L8)</f>
        <v>636</v>
      </c>
      <c r="M5" s="40">
        <f>SUM(M6:M8)</f>
        <v>416</v>
      </c>
      <c r="N5" s="58">
        <f>M5/$L5</f>
        <v>0.65408805031446537</v>
      </c>
      <c r="O5" s="40">
        <f>SUM(O6:O8)</f>
        <v>220</v>
      </c>
      <c r="P5" s="58">
        <f>O5/$L5</f>
        <v>0.34591194968553457</v>
      </c>
      <c r="Q5" s="35">
        <f t="shared" ref="Q5:Q8" si="3">IF(AND(NOT(ISBLANK($L5)),NOT(ISBLANK($D5))),$E5,0)</f>
        <v>0</v>
      </c>
    </row>
    <row r="6" spans="1:17" s="9" customFormat="1" ht="21" x14ac:dyDescent="0.55000000000000004">
      <c r="B6" s="10"/>
      <c r="C6" s="47" t="s">
        <v>12</v>
      </c>
      <c r="D6" s="48">
        <v>1</v>
      </c>
      <c r="E6" s="49">
        <f>IMPORT2!H2</f>
        <v>671</v>
      </c>
      <c r="F6" s="49">
        <f>IMPORT2!I2</f>
        <v>394</v>
      </c>
      <c r="G6" s="49">
        <f>IMPORT2!K2</f>
        <v>277</v>
      </c>
      <c r="H6" s="36">
        <f t="shared" si="1"/>
        <v>0.4128166915052161</v>
      </c>
      <c r="I6" s="49">
        <f>IMPORT2!M2</f>
        <v>17</v>
      </c>
      <c r="J6" s="36">
        <f t="shared" si="2"/>
        <v>2.533532041728763E-2</v>
      </c>
      <c r="K6" s="49">
        <f>IMPORT2!P2</f>
        <v>2</v>
      </c>
      <c r="L6" s="51">
        <f>IMPORT2!S2</f>
        <v>258</v>
      </c>
      <c r="M6" s="47">
        <f>IMPORT2!Z2</f>
        <v>152</v>
      </c>
      <c r="N6" s="57">
        <f>M6/L6</f>
        <v>0.58914728682170547</v>
      </c>
      <c r="O6" s="47">
        <f>IMPORT2!AG2</f>
        <v>106</v>
      </c>
      <c r="P6" s="57">
        <f>O6/L6</f>
        <v>0.41085271317829458</v>
      </c>
      <c r="Q6" s="9">
        <f t="shared" si="3"/>
        <v>671</v>
      </c>
    </row>
    <row r="7" spans="1:17" s="9" customFormat="1" ht="21" x14ac:dyDescent="0.55000000000000004">
      <c r="B7" s="10"/>
      <c r="C7" s="47" t="s">
        <v>54</v>
      </c>
      <c r="D7" s="48">
        <v>2</v>
      </c>
      <c r="E7" s="49">
        <f>IMPORT2!H3</f>
        <v>401</v>
      </c>
      <c r="F7" s="49">
        <f>IMPORT2!I3</f>
        <v>181</v>
      </c>
      <c r="G7" s="49">
        <f>IMPORT2!K3</f>
        <v>220</v>
      </c>
      <c r="H7" s="36">
        <f t="shared" si="1"/>
        <v>0.54862842892768082</v>
      </c>
      <c r="I7" s="49">
        <f>IMPORT2!M3</f>
        <v>3</v>
      </c>
      <c r="J7" s="36">
        <f t="shared" si="2"/>
        <v>7.481296758104738E-3</v>
      </c>
      <c r="K7" s="49">
        <f>IMPORT2!P3</f>
        <v>6</v>
      </c>
      <c r="L7" s="51">
        <f>IMPORT2!S3</f>
        <v>211</v>
      </c>
      <c r="M7" s="47">
        <f>IMPORT2!Z3</f>
        <v>136</v>
      </c>
      <c r="N7" s="57">
        <f>M7/L7</f>
        <v>0.64454976303317535</v>
      </c>
      <c r="O7" s="47">
        <f>IMPORT2!AG3</f>
        <v>75</v>
      </c>
      <c r="P7" s="57">
        <f>O7/L7</f>
        <v>0.35545023696682465</v>
      </c>
      <c r="Q7" s="9">
        <f t="shared" si="3"/>
        <v>401</v>
      </c>
    </row>
    <row r="8" spans="1:17" s="9" customFormat="1" ht="21.75" thickBot="1" x14ac:dyDescent="0.6">
      <c r="B8" s="10"/>
      <c r="C8" s="53" t="s">
        <v>55</v>
      </c>
      <c r="D8" s="54">
        <v>3</v>
      </c>
      <c r="E8" s="55">
        <f>IMPORT2!H4</f>
        <v>447</v>
      </c>
      <c r="F8" s="55">
        <f>IMPORT2!I4</f>
        <v>276</v>
      </c>
      <c r="G8" s="55">
        <f>IMPORT2!K4</f>
        <v>171</v>
      </c>
      <c r="H8" s="59">
        <f t="shared" si="1"/>
        <v>0.3825503355704698</v>
      </c>
      <c r="I8" s="55">
        <f>IMPORT2!M4</f>
        <v>0</v>
      </c>
      <c r="J8" s="59">
        <f t="shared" si="2"/>
        <v>0</v>
      </c>
      <c r="K8" s="55">
        <f>IMPORT2!P4</f>
        <v>4</v>
      </c>
      <c r="L8" s="56">
        <f>IMPORT2!S4</f>
        <v>167</v>
      </c>
      <c r="M8" s="53">
        <f>IMPORT2!Z4</f>
        <v>128</v>
      </c>
      <c r="N8" s="60">
        <f>M8/L8</f>
        <v>0.76646706586826352</v>
      </c>
      <c r="O8" s="53">
        <f>IMPORT2!AG4</f>
        <v>39</v>
      </c>
      <c r="P8" s="60">
        <f>O8/L8</f>
        <v>0.23353293413173654</v>
      </c>
      <c r="Q8" s="9">
        <f t="shared" si="3"/>
        <v>447</v>
      </c>
    </row>
    <row r="9" spans="1:17" ht="13.5" thickBot="1" x14ac:dyDescent="0.25">
      <c r="C9" s="11"/>
      <c r="D9" s="12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>
        <f>SUM(Q5:Q8)</f>
        <v>1519</v>
      </c>
    </row>
    <row r="10" spans="1:17" ht="13.5" thickBot="1" x14ac:dyDescent="0.25"/>
    <row r="11" spans="1:17" s="2" customFormat="1" x14ac:dyDescent="0.2">
      <c r="M11" s="13" t="str">
        <f>M3</f>
        <v>Emmanuel</v>
      </c>
      <c r="N11" s="14" t="str">
        <f>N3</f>
        <v>MACRON</v>
      </c>
      <c r="O11" s="13" t="str">
        <f>O3</f>
        <v>Marine</v>
      </c>
      <c r="P11" s="14" t="str">
        <f>P3</f>
        <v>LE PEN</v>
      </c>
    </row>
    <row r="12" spans="1:17" s="18" customFormat="1" ht="36.75" thickBot="1" x14ac:dyDescent="0.25">
      <c r="C12" s="15" t="s">
        <v>79</v>
      </c>
      <c r="D12" s="8" t="s">
        <v>80</v>
      </c>
      <c r="E12" s="15" t="s">
        <v>0</v>
      </c>
      <c r="F12" s="15" t="s">
        <v>81</v>
      </c>
      <c r="G12" s="15" t="s">
        <v>1</v>
      </c>
      <c r="H12" s="15" t="s">
        <v>51</v>
      </c>
      <c r="I12" s="15" t="s">
        <v>2</v>
      </c>
      <c r="J12" s="15" t="s">
        <v>43</v>
      </c>
      <c r="K12" s="15" t="s">
        <v>3</v>
      </c>
      <c r="L12" s="15" t="s">
        <v>4</v>
      </c>
      <c r="M12" s="16" t="s">
        <v>5</v>
      </c>
      <c r="N12" s="17" t="s">
        <v>6</v>
      </c>
      <c r="O12" s="16" t="s">
        <v>5</v>
      </c>
      <c r="P12" s="17" t="s">
        <v>6</v>
      </c>
    </row>
    <row r="13" spans="1:17" s="27" customFormat="1" ht="25.5" customHeight="1" thickBot="1" x14ac:dyDescent="0.25">
      <c r="C13" s="19" t="s">
        <v>112</v>
      </c>
      <c r="D13" s="20">
        <f>COUNTA(D5:D8)</f>
        <v>3</v>
      </c>
      <c r="E13" s="20">
        <f t="shared" ref="E13:P13" si="4">E5</f>
        <v>1519</v>
      </c>
      <c r="F13" s="20">
        <f t="shared" si="4"/>
        <v>851</v>
      </c>
      <c r="G13" s="20">
        <f t="shared" si="4"/>
        <v>668</v>
      </c>
      <c r="H13" s="21">
        <f t="shared" si="4"/>
        <v>0.43976300197498353</v>
      </c>
      <c r="I13" s="22">
        <f t="shared" si="4"/>
        <v>20</v>
      </c>
      <c r="J13" s="21">
        <f t="shared" si="4"/>
        <v>1.3166556945358789E-2</v>
      </c>
      <c r="K13" s="20">
        <f t="shared" si="4"/>
        <v>12</v>
      </c>
      <c r="L13" s="20">
        <f t="shared" si="4"/>
        <v>636</v>
      </c>
      <c r="M13" s="23">
        <f t="shared" si="4"/>
        <v>416</v>
      </c>
      <c r="N13" s="24">
        <f t="shared" si="4"/>
        <v>0.65408805031446537</v>
      </c>
      <c r="O13" s="25">
        <f t="shared" si="4"/>
        <v>220</v>
      </c>
      <c r="P13" s="26">
        <f t="shared" si="4"/>
        <v>0.34591194968553457</v>
      </c>
    </row>
    <row r="15" spans="1:17" x14ac:dyDescent="0.2">
      <c r="F15" s="28" t="s">
        <v>82</v>
      </c>
      <c r="G15" s="29">
        <f>(236-COUNTBLANK(G5:G8))/236</f>
        <v>1</v>
      </c>
      <c r="I15" s="30"/>
      <c r="J15" s="30"/>
    </row>
    <row r="16" spans="1:17" x14ac:dyDescent="0.2">
      <c r="F16" s="28" t="s">
        <v>83</v>
      </c>
      <c r="G16" s="31">
        <f>Q9/E13</f>
        <v>1</v>
      </c>
      <c r="I16" s="32"/>
      <c r="J16" s="32"/>
    </row>
    <row r="17" spans="9:12" x14ac:dyDescent="0.2">
      <c r="I17" s="33"/>
      <c r="J17" s="33"/>
    </row>
    <row r="19" spans="9:12" x14ac:dyDescent="0.2">
      <c r="K19" s="30"/>
      <c r="L19" s="30"/>
    </row>
    <row r="20" spans="9:12" x14ac:dyDescent="0.2">
      <c r="K20" s="32"/>
      <c r="L20" s="32"/>
    </row>
    <row r="21" spans="9:12" x14ac:dyDescent="0.2">
      <c r="K21" s="34"/>
      <c r="L21" s="34"/>
    </row>
  </sheetData>
  <pageMargins left="0.7" right="0.7" top="0.75" bottom="0.75" header="0.3" footer="0.3"/>
  <pageSetup paperSize="9" scale="5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"/>
  <sheetViews>
    <sheetView topLeftCell="M1" workbookViewId="0">
      <selection activeCell="G1" sqref="G1"/>
    </sheetView>
  </sheetViews>
  <sheetFormatPr baseColWidth="10" defaultRowHeight="12.75" x14ac:dyDescent="0.2"/>
  <sheetData>
    <row r="1" spans="1:35" x14ac:dyDescent="0.2">
      <c r="A1" t="s">
        <v>84</v>
      </c>
      <c r="B1" t="s">
        <v>85</v>
      </c>
      <c r="C1" t="s">
        <v>86</v>
      </c>
      <c r="D1" t="s">
        <v>87</v>
      </c>
      <c r="E1" t="s">
        <v>88</v>
      </c>
      <c r="F1" t="s">
        <v>89</v>
      </c>
      <c r="G1" t="s">
        <v>90</v>
      </c>
      <c r="H1" t="s">
        <v>0</v>
      </c>
      <c r="I1" t="s">
        <v>91</v>
      </c>
      <c r="J1" t="s">
        <v>92</v>
      </c>
      <c r="K1" t="s">
        <v>1</v>
      </c>
      <c r="L1" t="s">
        <v>93</v>
      </c>
      <c r="M1" t="s">
        <v>2</v>
      </c>
      <c r="N1" t="s">
        <v>94</v>
      </c>
      <c r="O1" t="s">
        <v>95</v>
      </c>
      <c r="P1" t="s">
        <v>3</v>
      </c>
      <c r="Q1" t="s">
        <v>96</v>
      </c>
      <c r="R1" t="s">
        <v>97</v>
      </c>
      <c r="S1" t="s">
        <v>4</v>
      </c>
      <c r="T1" t="s">
        <v>98</v>
      </c>
      <c r="U1" t="s">
        <v>99</v>
      </c>
      <c r="V1" t="s">
        <v>100</v>
      </c>
      <c r="W1" t="s">
        <v>101</v>
      </c>
      <c r="X1" t="s">
        <v>102</v>
      </c>
      <c r="Y1" t="s">
        <v>103</v>
      </c>
      <c r="Z1" t="s">
        <v>5</v>
      </c>
      <c r="AA1" t="s">
        <v>104</v>
      </c>
      <c r="AB1" t="s">
        <v>6</v>
      </c>
    </row>
    <row r="2" spans="1:35" x14ac:dyDescent="0.2">
      <c r="A2" t="s">
        <v>105</v>
      </c>
      <c r="B2" t="s">
        <v>106</v>
      </c>
      <c r="C2">
        <v>1</v>
      </c>
      <c r="D2" t="s">
        <v>107</v>
      </c>
      <c r="E2">
        <v>16</v>
      </c>
      <c r="F2" t="s">
        <v>13</v>
      </c>
      <c r="G2">
        <v>1</v>
      </c>
      <c r="H2">
        <v>606</v>
      </c>
      <c r="I2">
        <v>315</v>
      </c>
      <c r="J2">
        <v>51.98</v>
      </c>
      <c r="K2">
        <v>291</v>
      </c>
      <c r="L2">
        <v>48.02</v>
      </c>
      <c r="M2">
        <v>7</v>
      </c>
      <c r="N2">
        <v>1.1599999999999999</v>
      </c>
      <c r="O2">
        <v>2.41</v>
      </c>
      <c r="P2">
        <v>3</v>
      </c>
      <c r="Q2">
        <v>0.5</v>
      </c>
      <c r="R2">
        <v>1.03</v>
      </c>
      <c r="S2">
        <v>281</v>
      </c>
      <c r="T2">
        <v>46.37</v>
      </c>
      <c r="U2">
        <v>96.56</v>
      </c>
      <c r="V2">
        <v>1</v>
      </c>
      <c r="W2" t="s">
        <v>108</v>
      </c>
      <c r="X2" t="s">
        <v>8</v>
      </c>
      <c r="Y2" t="s">
        <v>9</v>
      </c>
      <c r="Z2">
        <v>119</v>
      </c>
      <c r="AA2">
        <v>19.64</v>
      </c>
      <c r="AB2">
        <v>42.35</v>
      </c>
      <c r="AC2">
        <v>2</v>
      </c>
      <c r="AD2" t="s">
        <v>109</v>
      </c>
      <c r="AE2" t="s">
        <v>10</v>
      </c>
      <c r="AF2" t="s">
        <v>11</v>
      </c>
      <c r="AG2">
        <v>162</v>
      </c>
      <c r="AH2">
        <v>26.73</v>
      </c>
      <c r="AI2">
        <v>57.65</v>
      </c>
    </row>
    <row r="3" spans="1:35" x14ac:dyDescent="0.2">
      <c r="A3" t="s">
        <v>105</v>
      </c>
      <c r="B3" t="s">
        <v>106</v>
      </c>
      <c r="C3">
        <v>1</v>
      </c>
      <c r="D3" t="s">
        <v>107</v>
      </c>
      <c r="E3">
        <v>16</v>
      </c>
      <c r="F3" t="s">
        <v>13</v>
      </c>
      <c r="G3">
        <v>2</v>
      </c>
      <c r="H3">
        <v>237</v>
      </c>
      <c r="I3">
        <v>147</v>
      </c>
      <c r="J3">
        <v>62.03</v>
      </c>
      <c r="K3">
        <v>90</v>
      </c>
      <c r="L3">
        <v>37.97</v>
      </c>
      <c r="M3">
        <v>1</v>
      </c>
      <c r="N3">
        <v>0.42</v>
      </c>
      <c r="O3">
        <v>1.1100000000000001</v>
      </c>
      <c r="P3">
        <v>0</v>
      </c>
      <c r="Q3">
        <v>0</v>
      </c>
      <c r="R3">
        <v>0</v>
      </c>
      <c r="S3">
        <v>89</v>
      </c>
      <c r="T3">
        <v>37.549999999999997</v>
      </c>
      <c r="U3">
        <v>98.89</v>
      </c>
      <c r="V3">
        <v>1</v>
      </c>
      <c r="W3" t="s">
        <v>108</v>
      </c>
      <c r="X3" t="s">
        <v>8</v>
      </c>
      <c r="Y3" t="s">
        <v>9</v>
      </c>
      <c r="Z3">
        <v>37</v>
      </c>
      <c r="AA3">
        <v>15.61</v>
      </c>
      <c r="AB3">
        <v>41.57</v>
      </c>
      <c r="AC3">
        <v>2</v>
      </c>
      <c r="AD3" t="s">
        <v>109</v>
      </c>
      <c r="AE3" t="s">
        <v>10</v>
      </c>
      <c r="AF3" t="s">
        <v>11</v>
      </c>
      <c r="AG3">
        <v>52</v>
      </c>
      <c r="AH3">
        <v>21.94</v>
      </c>
      <c r="AI3">
        <v>58.43</v>
      </c>
    </row>
    <row r="4" spans="1:35" x14ac:dyDescent="0.2">
      <c r="A4" t="s">
        <v>105</v>
      </c>
      <c r="B4" t="s">
        <v>106</v>
      </c>
      <c r="C4">
        <v>1</v>
      </c>
      <c r="D4" t="s">
        <v>107</v>
      </c>
      <c r="E4">
        <v>16</v>
      </c>
      <c r="F4" t="s">
        <v>13</v>
      </c>
      <c r="G4">
        <v>3</v>
      </c>
      <c r="H4">
        <v>214</v>
      </c>
      <c r="I4">
        <v>92</v>
      </c>
      <c r="J4">
        <v>42.99</v>
      </c>
      <c r="K4">
        <v>122</v>
      </c>
      <c r="L4">
        <v>57.01</v>
      </c>
      <c r="M4">
        <v>3</v>
      </c>
      <c r="N4">
        <v>1.4</v>
      </c>
      <c r="O4">
        <v>2.46</v>
      </c>
      <c r="P4">
        <v>7</v>
      </c>
      <c r="Q4">
        <v>3.27</v>
      </c>
      <c r="R4">
        <v>5.74</v>
      </c>
      <c r="S4">
        <v>112</v>
      </c>
      <c r="T4">
        <v>52.34</v>
      </c>
      <c r="U4">
        <v>91.8</v>
      </c>
      <c r="V4">
        <v>1</v>
      </c>
      <c r="W4" t="s">
        <v>108</v>
      </c>
      <c r="X4" t="s">
        <v>8</v>
      </c>
      <c r="Y4" t="s">
        <v>9</v>
      </c>
      <c r="Z4">
        <v>79</v>
      </c>
      <c r="AA4">
        <v>36.92</v>
      </c>
      <c r="AB4">
        <v>70.540000000000006</v>
      </c>
      <c r="AC4">
        <v>2</v>
      </c>
      <c r="AD4" t="s">
        <v>109</v>
      </c>
      <c r="AE4" t="s">
        <v>10</v>
      </c>
      <c r="AF4" t="s">
        <v>11</v>
      </c>
      <c r="AG4">
        <v>33</v>
      </c>
      <c r="AH4">
        <v>15.42</v>
      </c>
      <c r="AI4">
        <v>29.46</v>
      </c>
    </row>
    <row r="5" spans="1:35" x14ac:dyDescent="0.2">
      <c r="A5" t="s">
        <v>105</v>
      </c>
      <c r="B5" t="s">
        <v>106</v>
      </c>
      <c r="C5">
        <v>1</v>
      </c>
      <c r="D5" t="s">
        <v>107</v>
      </c>
      <c r="E5">
        <v>16</v>
      </c>
      <c r="F5" t="s">
        <v>13</v>
      </c>
      <c r="G5">
        <v>4</v>
      </c>
      <c r="H5">
        <v>77</v>
      </c>
      <c r="I5">
        <v>31</v>
      </c>
      <c r="J5">
        <v>40.26</v>
      </c>
      <c r="K5">
        <v>46</v>
      </c>
      <c r="L5">
        <v>59.74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46</v>
      </c>
      <c r="T5">
        <v>59.74</v>
      </c>
      <c r="U5">
        <v>100</v>
      </c>
      <c r="V5">
        <v>1</v>
      </c>
      <c r="W5" t="s">
        <v>108</v>
      </c>
      <c r="X5" t="s">
        <v>8</v>
      </c>
      <c r="Y5" t="s">
        <v>9</v>
      </c>
      <c r="Z5">
        <v>34</v>
      </c>
      <c r="AA5">
        <v>44.16</v>
      </c>
      <c r="AB5">
        <v>73.91</v>
      </c>
      <c r="AC5">
        <v>2</v>
      </c>
      <c r="AD5" t="s">
        <v>109</v>
      </c>
      <c r="AE5" t="s">
        <v>10</v>
      </c>
      <c r="AF5" t="s">
        <v>11</v>
      </c>
      <c r="AG5">
        <v>12</v>
      </c>
      <c r="AH5">
        <v>15.58</v>
      </c>
      <c r="AI5">
        <v>26.09</v>
      </c>
    </row>
    <row r="6" spans="1:35" x14ac:dyDescent="0.2">
      <c r="A6" t="s">
        <v>105</v>
      </c>
      <c r="B6" t="s">
        <v>106</v>
      </c>
      <c r="C6">
        <v>1</v>
      </c>
      <c r="D6" t="s">
        <v>107</v>
      </c>
      <c r="E6">
        <v>16</v>
      </c>
      <c r="F6" t="s">
        <v>13</v>
      </c>
      <c r="G6">
        <v>5</v>
      </c>
      <c r="H6">
        <v>184</v>
      </c>
      <c r="I6">
        <v>65</v>
      </c>
      <c r="J6">
        <v>35.33</v>
      </c>
      <c r="K6">
        <v>119</v>
      </c>
      <c r="L6">
        <v>64.67</v>
      </c>
      <c r="M6">
        <v>2</v>
      </c>
      <c r="N6">
        <v>1.0900000000000001</v>
      </c>
      <c r="O6">
        <v>1.68</v>
      </c>
      <c r="P6">
        <v>1</v>
      </c>
      <c r="Q6">
        <v>0.54</v>
      </c>
      <c r="R6">
        <v>0.84</v>
      </c>
      <c r="S6">
        <v>116</v>
      </c>
      <c r="T6">
        <v>63.04</v>
      </c>
      <c r="U6">
        <v>97.48</v>
      </c>
      <c r="V6">
        <v>1</v>
      </c>
      <c r="W6" t="s">
        <v>108</v>
      </c>
      <c r="X6" t="s">
        <v>8</v>
      </c>
      <c r="Y6" t="s">
        <v>9</v>
      </c>
      <c r="Z6">
        <v>67</v>
      </c>
      <c r="AA6">
        <v>36.409999999999997</v>
      </c>
      <c r="AB6">
        <v>57.76</v>
      </c>
      <c r="AC6">
        <v>2</v>
      </c>
      <c r="AD6" t="s">
        <v>109</v>
      </c>
      <c r="AE6" t="s">
        <v>10</v>
      </c>
      <c r="AF6" t="s">
        <v>11</v>
      </c>
      <c r="AG6">
        <v>49</v>
      </c>
      <c r="AH6">
        <v>26.63</v>
      </c>
      <c r="AI6">
        <v>42.24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>
    <pageSetUpPr fitToPage="1"/>
  </sheetPr>
  <dimension ref="A1:Q23"/>
  <sheetViews>
    <sheetView topLeftCell="C1" zoomScale="90" zoomScaleNormal="90" workbookViewId="0">
      <selection activeCell="F1" sqref="F1"/>
    </sheetView>
  </sheetViews>
  <sheetFormatPr baseColWidth="10" defaultRowHeight="12.75" x14ac:dyDescent="0.2"/>
  <cols>
    <col min="1" max="2" width="8.42578125" hidden="1" customWidth="1"/>
    <col min="3" max="3" width="19" customWidth="1"/>
    <col min="4" max="4" width="8.140625" style="2" customWidth="1"/>
    <col min="5" max="6" width="8.7109375" customWidth="1"/>
    <col min="7" max="7" width="11" customWidth="1"/>
    <col min="8" max="8" width="11.5703125" customWidth="1"/>
    <col min="9" max="9" width="9.140625" customWidth="1"/>
    <col min="10" max="10" width="11.5703125" customWidth="1"/>
    <col min="11" max="11" width="8.5703125" customWidth="1"/>
    <col min="12" max="12" width="9.28515625" customWidth="1"/>
    <col min="13" max="16" width="11" customWidth="1"/>
    <col min="17" max="18" width="0" hidden="1" customWidth="1"/>
  </cols>
  <sheetData>
    <row r="1" spans="1:17" ht="19.5" x14ac:dyDescent="0.25">
      <c r="C1" s="1" t="s">
        <v>44</v>
      </c>
      <c r="F1" s="3" t="s">
        <v>113</v>
      </c>
    </row>
    <row r="2" spans="1:17" ht="13.5" thickBot="1" x14ac:dyDescent="0.25">
      <c r="C2" s="4" t="s">
        <v>45</v>
      </c>
    </row>
    <row r="3" spans="1:17" s="2" customFormat="1" ht="25.5" customHeight="1" x14ac:dyDescent="0.2">
      <c r="C3" s="5">
        <f ca="1">NOW()</f>
        <v>42865.430502083334</v>
      </c>
      <c r="M3" s="61" t="s">
        <v>9</v>
      </c>
      <c r="N3" s="62" t="s">
        <v>8</v>
      </c>
      <c r="O3" s="61" t="s">
        <v>11</v>
      </c>
      <c r="P3" s="63" t="s">
        <v>10</v>
      </c>
    </row>
    <row r="4" spans="1:17" ht="24.75" thickBot="1" x14ac:dyDescent="0.25">
      <c r="A4" s="6" t="s">
        <v>46</v>
      </c>
      <c r="B4" s="6" t="s">
        <v>47</v>
      </c>
      <c r="C4" s="7" t="s">
        <v>48</v>
      </c>
      <c r="D4" s="8" t="s">
        <v>49</v>
      </c>
      <c r="E4" s="7" t="s">
        <v>0</v>
      </c>
      <c r="F4" s="7" t="s">
        <v>50</v>
      </c>
      <c r="G4" s="7" t="s">
        <v>1</v>
      </c>
      <c r="H4" s="7" t="s">
        <v>51</v>
      </c>
      <c r="I4" s="7" t="s">
        <v>2</v>
      </c>
      <c r="J4" s="7" t="s">
        <v>43</v>
      </c>
      <c r="K4" s="7" t="s">
        <v>3</v>
      </c>
      <c r="L4" s="7" t="s">
        <v>4</v>
      </c>
      <c r="M4" s="69" t="s">
        <v>5</v>
      </c>
      <c r="N4" s="70" t="s">
        <v>6</v>
      </c>
      <c r="O4" s="69" t="s">
        <v>5</v>
      </c>
      <c r="P4" s="71" t="s">
        <v>6</v>
      </c>
    </row>
    <row r="5" spans="1:17" s="35" customFormat="1" ht="21" x14ac:dyDescent="0.55000000000000004">
      <c r="A5" s="38">
        <v>1</v>
      </c>
      <c r="B5" s="39" t="s">
        <v>52</v>
      </c>
      <c r="C5" s="40" t="s">
        <v>27</v>
      </c>
      <c r="D5" s="41"/>
      <c r="E5" s="43">
        <f>SUM(E6:E10)</f>
        <v>1318</v>
      </c>
      <c r="F5" s="43">
        <f>SUM(F6:F10)</f>
        <v>650</v>
      </c>
      <c r="G5" s="43">
        <f>SUM(G6:G10)</f>
        <v>668</v>
      </c>
      <c r="H5" s="44">
        <f t="shared" ref="H5:H10" si="0">G5/E5</f>
        <v>0.50682852807283763</v>
      </c>
      <c r="I5" s="43">
        <f>SUM(I6:I10)</f>
        <v>13</v>
      </c>
      <c r="J5" s="45">
        <f t="shared" ref="J5:J10" si="1">I5/E5</f>
        <v>9.8634294385432468E-3</v>
      </c>
      <c r="K5" s="43">
        <f>SUM(K6:K10)</f>
        <v>11</v>
      </c>
      <c r="L5" s="46">
        <f>SUM(L6:L10)</f>
        <v>644</v>
      </c>
      <c r="M5" s="40">
        <f>SUM(M6:M10)</f>
        <v>336</v>
      </c>
      <c r="N5" s="72">
        <f>M5/$L5</f>
        <v>0.52173913043478259</v>
      </c>
      <c r="O5" s="40">
        <f>SUM(O6:O10)</f>
        <v>308</v>
      </c>
      <c r="P5" s="58">
        <f>O5/$L5</f>
        <v>0.47826086956521741</v>
      </c>
      <c r="Q5" s="35">
        <f t="shared" ref="Q5:Q10" si="2">IF(AND(NOT(ISBLANK($L5)),NOT(ISBLANK($D5))),$E5,0)</f>
        <v>0</v>
      </c>
    </row>
    <row r="6" spans="1:17" s="9" customFormat="1" ht="21" x14ac:dyDescent="0.55000000000000004">
      <c r="B6" s="10"/>
      <c r="C6" s="47" t="s">
        <v>13</v>
      </c>
      <c r="D6" s="48">
        <v>1</v>
      </c>
      <c r="E6" s="49">
        <f>IMPORT3!H2</f>
        <v>606</v>
      </c>
      <c r="F6" s="49">
        <f>IMPORT3!I2</f>
        <v>315</v>
      </c>
      <c r="G6" s="49">
        <f>IMPORT3!K2</f>
        <v>291</v>
      </c>
      <c r="H6" s="36">
        <f t="shared" si="0"/>
        <v>0.48019801980198018</v>
      </c>
      <c r="I6" s="49">
        <f>IMPORT3!M2</f>
        <v>7</v>
      </c>
      <c r="J6" s="36">
        <f t="shared" si="1"/>
        <v>1.155115511551155E-2</v>
      </c>
      <c r="K6" s="49">
        <f>IMPORT3!P2</f>
        <v>3</v>
      </c>
      <c r="L6" s="51">
        <f>IMPORT3!S2</f>
        <v>281</v>
      </c>
      <c r="M6" s="47">
        <f>IMPORT3!Z2</f>
        <v>119</v>
      </c>
      <c r="N6" s="37">
        <f>M6/L6</f>
        <v>0.42348754448398579</v>
      </c>
      <c r="O6" s="47">
        <f>IMPORT3!AG2</f>
        <v>162</v>
      </c>
      <c r="P6" s="37">
        <f>O6/L6</f>
        <v>0.57651245551601427</v>
      </c>
      <c r="Q6" s="9">
        <f t="shared" si="2"/>
        <v>606</v>
      </c>
    </row>
    <row r="7" spans="1:17" s="9" customFormat="1" ht="21" x14ac:dyDescent="0.55000000000000004">
      <c r="B7" s="10"/>
      <c r="C7" s="47" t="s">
        <v>56</v>
      </c>
      <c r="D7" s="48">
        <v>2</v>
      </c>
      <c r="E7" s="49">
        <f>IMPORT3!H3</f>
        <v>237</v>
      </c>
      <c r="F7" s="49">
        <f>IMPORT3!I3</f>
        <v>147</v>
      </c>
      <c r="G7" s="49">
        <f>IMPORT3!K3</f>
        <v>90</v>
      </c>
      <c r="H7" s="36">
        <f t="shared" si="0"/>
        <v>0.379746835443038</v>
      </c>
      <c r="I7" s="49">
        <f>IMPORT3!M3</f>
        <v>1</v>
      </c>
      <c r="J7" s="36">
        <f t="shared" si="1"/>
        <v>4.2194092827004216E-3</v>
      </c>
      <c r="K7" s="49">
        <f>IMPORT3!P3</f>
        <v>0</v>
      </c>
      <c r="L7" s="51">
        <f>IMPORT3!S3</f>
        <v>89</v>
      </c>
      <c r="M7" s="47">
        <f>IMPORT3!Z3</f>
        <v>37</v>
      </c>
      <c r="N7" s="37">
        <f>M7/L7</f>
        <v>0.4157303370786517</v>
      </c>
      <c r="O7" s="47">
        <f>IMPORT3!AG3</f>
        <v>52</v>
      </c>
      <c r="P7" s="37">
        <f>O7/L7</f>
        <v>0.5842696629213483</v>
      </c>
      <c r="Q7" s="9">
        <f t="shared" si="2"/>
        <v>237</v>
      </c>
    </row>
    <row r="8" spans="1:17" s="9" customFormat="1" ht="21" x14ac:dyDescent="0.55000000000000004">
      <c r="B8" s="10"/>
      <c r="C8" s="47" t="s">
        <v>56</v>
      </c>
      <c r="D8" s="48">
        <v>3</v>
      </c>
      <c r="E8" s="49">
        <f>IMPORT3!H4</f>
        <v>214</v>
      </c>
      <c r="F8" s="49">
        <f>IMPORT3!I4</f>
        <v>92</v>
      </c>
      <c r="G8" s="49">
        <f>IMPORT3!K4</f>
        <v>122</v>
      </c>
      <c r="H8" s="36">
        <f t="shared" si="0"/>
        <v>0.57009345794392519</v>
      </c>
      <c r="I8" s="49">
        <f>IMPORT3!M4</f>
        <v>3</v>
      </c>
      <c r="J8" s="36">
        <f t="shared" si="1"/>
        <v>1.4018691588785047E-2</v>
      </c>
      <c r="K8" s="49">
        <f>IMPORT3!P4</f>
        <v>7</v>
      </c>
      <c r="L8" s="51">
        <f>IMPORT3!S4</f>
        <v>112</v>
      </c>
      <c r="M8" s="47">
        <f>IMPORT3!Z4</f>
        <v>79</v>
      </c>
      <c r="N8" s="37">
        <f>M8/L8</f>
        <v>0.7053571428571429</v>
      </c>
      <c r="O8" s="47">
        <f>IMPORT3!AG4</f>
        <v>33</v>
      </c>
      <c r="P8" s="37">
        <f>O8/L8</f>
        <v>0.29464285714285715</v>
      </c>
      <c r="Q8" s="9">
        <f t="shared" si="2"/>
        <v>214</v>
      </c>
    </row>
    <row r="9" spans="1:17" s="9" customFormat="1" ht="21" x14ac:dyDescent="0.55000000000000004">
      <c r="B9" s="10"/>
      <c r="C9" s="47" t="s">
        <v>57</v>
      </c>
      <c r="D9" s="48">
        <v>4</v>
      </c>
      <c r="E9" s="49">
        <f>IMPORT3!H5</f>
        <v>77</v>
      </c>
      <c r="F9" s="49">
        <f>IMPORT3!I5</f>
        <v>31</v>
      </c>
      <c r="G9" s="49">
        <f>IMPORT3!K5</f>
        <v>46</v>
      </c>
      <c r="H9" s="36">
        <f t="shared" si="0"/>
        <v>0.59740259740259738</v>
      </c>
      <c r="I9" s="49">
        <f>IMPORT3!M5</f>
        <v>0</v>
      </c>
      <c r="J9" s="36">
        <f t="shared" si="1"/>
        <v>0</v>
      </c>
      <c r="K9" s="49">
        <f>IMPORT3!P5</f>
        <v>0</v>
      </c>
      <c r="L9" s="51">
        <f>IMPORT3!S5</f>
        <v>46</v>
      </c>
      <c r="M9" s="47">
        <f>IMPORT3!Z5</f>
        <v>34</v>
      </c>
      <c r="N9" s="37">
        <f>M9/L9</f>
        <v>0.73913043478260865</v>
      </c>
      <c r="O9" s="47">
        <f>IMPORT3!AG5</f>
        <v>12</v>
      </c>
      <c r="P9" s="37">
        <f>O9/L9</f>
        <v>0.2608695652173913</v>
      </c>
      <c r="Q9" s="9">
        <f t="shared" si="2"/>
        <v>77</v>
      </c>
    </row>
    <row r="10" spans="1:17" s="9" customFormat="1" ht="21.75" thickBot="1" x14ac:dyDescent="0.6">
      <c r="B10" s="10"/>
      <c r="C10" s="53" t="s">
        <v>58</v>
      </c>
      <c r="D10" s="54">
        <v>5</v>
      </c>
      <c r="E10" s="55">
        <f>IMPORT3!H6</f>
        <v>184</v>
      </c>
      <c r="F10" s="55">
        <f>IMPORT3!I6</f>
        <v>65</v>
      </c>
      <c r="G10" s="55">
        <f>IMPORT3!K6</f>
        <v>119</v>
      </c>
      <c r="H10" s="59">
        <f t="shared" si="0"/>
        <v>0.64673913043478259</v>
      </c>
      <c r="I10" s="55">
        <f>IMPORT3!M6</f>
        <v>2</v>
      </c>
      <c r="J10" s="59">
        <f t="shared" si="1"/>
        <v>1.0869565217391304E-2</v>
      </c>
      <c r="K10" s="55">
        <f>IMPORT3!P6</f>
        <v>1</v>
      </c>
      <c r="L10" s="56">
        <f>IMPORT3!S6</f>
        <v>116</v>
      </c>
      <c r="M10" s="53">
        <f>IMPORT3!Z6</f>
        <v>67</v>
      </c>
      <c r="N10" s="73">
        <f>M10/L10</f>
        <v>0.57758620689655171</v>
      </c>
      <c r="O10" s="53">
        <f>IMPORT3!AG6</f>
        <v>49</v>
      </c>
      <c r="P10" s="73">
        <f>O10/L10</f>
        <v>0.42241379310344829</v>
      </c>
      <c r="Q10" s="9">
        <f t="shared" si="2"/>
        <v>184</v>
      </c>
    </row>
    <row r="11" spans="1:17" ht="13.5" thickBot="1" x14ac:dyDescent="0.25">
      <c r="C11" s="11"/>
      <c r="D11" s="12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>
        <f>SUM(Q5:Q10)</f>
        <v>1318</v>
      </c>
    </row>
    <row r="12" spans="1:17" ht="13.5" thickBot="1" x14ac:dyDescent="0.25"/>
    <row r="13" spans="1:17" s="2" customFormat="1" x14ac:dyDescent="0.2">
      <c r="M13" s="13" t="str">
        <f>M3</f>
        <v>Emmanuel</v>
      </c>
      <c r="N13" s="14" t="str">
        <f>N3</f>
        <v>MACRON</v>
      </c>
      <c r="O13" s="13" t="str">
        <f>O3</f>
        <v>Marine</v>
      </c>
      <c r="P13" s="14" t="str">
        <f>P3</f>
        <v>LE PEN</v>
      </c>
    </row>
    <row r="14" spans="1:17" s="18" customFormat="1" ht="36.75" thickBot="1" x14ac:dyDescent="0.25">
      <c r="C14" s="15" t="s">
        <v>79</v>
      </c>
      <c r="D14" s="8" t="s">
        <v>80</v>
      </c>
      <c r="E14" s="15" t="s">
        <v>0</v>
      </c>
      <c r="F14" s="15" t="s">
        <v>81</v>
      </c>
      <c r="G14" s="15" t="s">
        <v>1</v>
      </c>
      <c r="H14" s="15" t="s">
        <v>51</v>
      </c>
      <c r="I14" s="15" t="s">
        <v>2</v>
      </c>
      <c r="J14" s="15" t="s">
        <v>43</v>
      </c>
      <c r="K14" s="15" t="s">
        <v>3</v>
      </c>
      <c r="L14" s="15" t="s">
        <v>4</v>
      </c>
      <c r="M14" s="16" t="s">
        <v>5</v>
      </c>
      <c r="N14" s="17" t="s">
        <v>6</v>
      </c>
      <c r="O14" s="16" t="s">
        <v>5</v>
      </c>
      <c r="P14" s="17" t="s">
        <v>6</v>
      </c>
    </row>
    <row r="15" spans="1:17" s="27" customFormat="1" ht="25.5" customHeight="1" thickBot="1" x14ac:dyDescent="0.25">
      <c r="C15" s="19" t="s">
        <v>27</v>
      </c>
      <c r="D15" s="20">
        <f>COUNTA(D5:D10)</f>
        <v>5</v>
      </c>
      <c r="E15" s="20">
        <f t="shared" ref="E15:P15" si="3">E5</f>
        <v>1318</v>
      </c>
      <c r="F15" s="20">
        <f t="shared" si="3"/>
        <v>650</v>
      </c>
      <c r="G15" s="20">
        <f t="shared" si="3"/>
        <v>668</v>
      </c>
      <c r="H15" s="21">
        <f t="shared" si="3"/>
        <v>0.50682852807283763</v>
      </c>
      <c r="I15" s="22">
        <f t="shared" si="3"/>
        <v>13</v>
      </c>
      <c r="J15" s="21">
        <f t="shared" si="3"/>
        <v>9.8634294385432468E-3</v>
      </c>
      <c r="K15" s="20">
        <f t="shared" si="3"/>
        <v>11</v>
      </c>
      <c r="L15" s="20">
        <f t="shared" si="3"/>
        <v>644</v>
      </c>
      <c r="M15" s="23">
        <f t="shared" si="3"/>
        <v>336</v>
      </c>
      <c r="N15" s="24">
        <f t="shared" si="3"/>
        <v>0.52173913043478259</v>
      </c>
      <c r="O15" s="25">
        <f t="shared" si="3"/>
        <v>308</v>
      </c>
      <c r="P15" s="26">
        <f t="shared" si="3"/>
        <v>0.47826086956521741</v>
      </c>
    </row>
    <row r="17" spans="6:12" x14ac:dyDescent="0.2">
      <c r="F17" s="28" t="s">
        <v>82</v>
      </c>
      <c r="G17" s="29">
        <f>(236-COUNTBLANK(G5:G10))/236</f>
        <v>1</v>
      </c>
      <c r="I17" s="30"/>
      <c r="J17" s="30"/>
    </row>
    <row r="18" spans="6:12" x14ac:dyDescent="0.2">
      <c r="F18" s="28" t="s">
        <v>83</v>
      </c>
      <c r="G18" s="31">
        <f>Q11/E15</f>
        <v>1</v>
      </c>
      <c r="I18" s="32"/>
      <c r="J18" s="32"/>
    </row>
    <row r="19" spans="6:12" x14ac:dyDescent="0.2">
      <c r="I19" s="33"/>
      <c r="J19" s="33"/>
    </row>
    <row r="21" spans="6:12" x14ac:dyDescent="0.2">
      <c r="K21" s="30"/>
      <c r="L21" s="30"/>
    </row>
    <row r="22" spans="6:12" x14ac:dyDescent="0.2">
      <c r="K22" s="32"/>
      <c r="L22" s="32"/>
    </row>
    <row r="23" spans="6:12" x14ac:dyDescent="0.2">
      <c r="K23" s="34"/>
      <c r="L23" s="34"/>
    </row>
  </sheetData>
  <pageMargins left="0.7" right="0.7" top="0.75" bottom="0.75" header="0.3" footer="0.3"/>
  <pageSetup paperSize="9" scale="5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"/>
  <sheetViews>
    <sheetView topLeftCell="L1" workbookViewId="0">
      <selection activeCell="G1" sqref="G1"/>
    </sheetView>
  </sheetViews>
  <sheetFormatPr baseColWidth="10" defaultRowHeight="12.75" x14ac:dyDescent="0.2"/>
  <sheetData>
    <row r="1" spans="1:35" x14ac:dyDescent="0.2">
      <c r="A1" t="s">
        <v>84</v>
      </c>
      <c r="B1" t="s">
        <v>85</v>
      </c>
      <c r="C1" t="s">
        <v>86</v>
      </c>
      <c r="D1" t="s">
        <v>87</v>
      </c>
      <c r="E1" t="s">
        <v>88</v>
      </c>
      <c r="F1" t="s">
        <v>89</v>
      </c>
      <c r="G1" t="s">
        <v>90</v>
      </c>
      <c r="H1" t="s">
        <v>0</v>
      </c>
      <c r="I1" t="s">
        <v>91</v>
      </c>
      <c r="J1" t="s">
        <v>92</v>
      </c>
      <c r="K1" t="s">
        <v>1</v>
      </c>
      <c r="L1" t="s">
        <v>93</v>
      </c>
      <c r="M1" t="s">
        <v>2</v>
      </c>
      <c r="N1" t="s">
        <v>94</v>
      </c>
      <c r="O1" t="s">
        <v>95</v>
      </c>
      <c r="P1" t="s">
        <v>3</v>
      </c>
      <c r="Q1" t="s">
        <v>96</v>
      </c>
      <c r="R1" t="s">
        <v>97</v>
      </c>
      <c r="S1" t="s">
        <v>4</v>
      </c>
      <c r="T1" t="s">
        <v>98</v>
      </c>
      <c r="U1" t="s">
        <v>99</v>
      </c>
      <c r="V1" t="s">
        <v>100</v>
      </c>
      <c r="W1" t="s">
        <v>101</v>
      </c>
      <c r="X1" t="s">
        <v>102</v>
      </c>
      <c r="Y1" t="s">
        <v>103</v>
      </c>
      <c r="Z1" t="s">
        <v>5</v>
      </c>
      <c r="AA1" t="s">
        <v>104</v>
      </c>
      <c r="AB1" t="s">
        <v>6</v>
      </c>
    </row>
    <row r="2" spans="1:35" x14ac:dyDescent="0.2">
      <c r="A2" t="s">
        <v>105</v>
      </c>
      <c r="B2" t="s">
        <v>106</v>
      </c>
      <c r="C2">
        <v>1</v>
      </c>
      <c r="D2" t="s">
        <v>107</v>
      </c>
      <c r="E2">
        <v>17</v>
      </c>
      <c r="F2" t="s">
        <v>14</v>
      </c>
      <c r="G2">
        <v>1</v>
      </c>
      <c r="H2">
        <v>111</v>
      </c>
      <c r="I2">
        <v>49</v>
      </c>
      <c r="J2">
        <v>44.14</v>
      </c>
      <c r="K2">
        <v>62</v>
      </c>
      <c r="L2">
        <v>55.86</v>
      </c>
      <c r="M2">
        <v>0</v>
      </c>
      <c r="N2">
        <v>0</v>
      </c>
      <c r="O2">
        <v>0</v>
      </c>
      <c r="P2">
        <v>4</v>
      </c>
      <c r="Q2">
        <v>3.6</v>
      </c>
      <c r="R2">
        <v>6.45</v>
      </c>
      <c r="S2">
        <v>58</v>
      </c>
      <c r="T2">
        <v>52.25</v>
      </c>
      <c r="U2">
        <v>93.55</v>
      </c>
      <c r="V2">
        <v>1</v>
      </c>
      <c r="W2" t="s">
        <v>108</v>
      </c>
      <c r="X2" t="s">
        <v>8</v>
      </c>
      <c r="Y2" t="s">
        <v>9</v>
      </c>
      <c r="Z2">
        <v>28</v>
      </c>
      <c r="AA2">
        <v>25.23</v>
      </c>
      <c r="AB2">
        <v>48.28</v>
      </c>
      <c r="AC2">
        <v>2</v>
      </c>
      <c r="AD2" t="s">
        <v>109</v>
      </c>
      <c r="AE2" t="s">
        <v>10</v>
      </c>
      <c r="AF2" t="s">
        <v>11</v>
      </c>
      <c r="AG2">
        <v>30</v>
      </c>
      <c r="AH2">
        <v>27.03</v>
      </c>
      <c r="AI2">
        <v>51.72</v>
      </c>
    </row>
    <row r="3" spans="1:35" x14ac:dyDescent="0.2">
      <c r="A3" t="s">
        <v>105</v>
      </c>
      <c r="B3" t="s">
        <v>106</v>
      </c>
      <c r="C3">
        <v>1</v>
      </c>
      <c r="D3" t="s">
        <v>107</v>
      </c>
      <c r="E3">
        <v>17</v>
      </c>
      <c r="F3" t="s">
        <v>14</v>
      </c>
      <c r="G3">
        <v>2</v>
      </c>
      <c r="H3">
        <v>147</v>
      </c>
      <c r="I3">
        <v>75</v>
      </c>
      <c r="J3">
        <v>51.02</v>
      </c>
      <c r="K3">
        <v>72</v>
      </c>
      <c r="L3">
        <v>48.98</v>
      </c>
      <c r="M3">
        <v>0</v>
      </c>
      <c r="N3">
        <v>0</v>
      </c>
      <c r="O3">
        <v>0</v>
      </c>
      <c r="P3">
        <v>2</v>
      </c>
      <c r="Q3">
        <v>1.36</v>
      </c>
      <c r="R3">
        <v>2.78</v>
      </c>
      <c r="S3">
        <v>70</v>
      </c>
      <c r="T3">
        <v>47.62</v>
      </c>
      <c r="U3">
        <v>97.22</v>
      </c>
      <c r="V3">
        <v>1</v>
      </c>
      <c r="W3" t="s">
        <v>108</v>
      </c>
      <c r="X3" t="s">
        <v>8</v>
      </c>
      <c r="Y3" t="s">
        <v>9</v>
      </c>
      <c r="Z3">
        <v>43</v>
      </c>
      <c r="AA3">
        <v>29.25</v>
      </c>
      <c r="AB3">
        <v>61.43</v>
      </c>
      <c r="AC3">
        <v>2</v>
      </c>
      <c r="AD3" t="s">
        <v>109</v>
      </c>
      <c r="AE3" t="s">
        <v>10</v>
      </c>
      <c r="AF3" t="s">
        <v>11</v>
      </c>
      <c r="AG3">
        <v>27</v>
      </c>
      <c r="AH3">
        <v>18.37</v>
      </c>
      <c r="AI3">
        <v>38.57</v>
      </c>
    </row>
  </sheetData>
  <sheetProtection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>
    <pageSetUpPr fitToPage="1"/>
  </sheetPr>
  <dimension ref="A1:Q20"/>
  <sheetViews>
    <sheetView topLeftCell="C1" zoomScale="90" zoomScaleNormal="90" workbookViewId="0">
      <selection activeCell="F1" sqref="F1"/>
    </sheetView>
  </sheetViews>
  <sheetFormatPr baseColWidth="10" defaultRowHeight="12.75" x14ac:dyDescent="0.2"/>
  <cols>
    <col min="1" max="2" width="8.42578125" hidden="1" customWidth="1"/>
    <col min="3" max="3" width="19" customWidth="1"/>
    <col min="4" max="4" width="8.140625" style="2" customWidth="1"/>
    <col min="5" max="6" width="8.7109375" customWidth="1"/>
    <col min="7" max="7" width="11" customWidth="1"/>
    <col min="8" max="8" width="11.5703125" customWidth="1"/>
    <col min="9" max="9" width="9.140625" customWidth="1"/>
    <col min="10" max="10" width="11.5703125" customWidth="1"/>
    <col min="11" max="11" width="8.5703125" customWidth="1"/>
    <col min="12" max="12" width="9.28515625" customWidth="1"/>
    <col min="13" max="16" width="11" customWidth="1"/>
    <col min="17" max="18" width="0" hidden="1" customWidth="1"/>
  </cols>
  <sheetData>
    <row r="1" spans="1:17" ht="19.5" x14ac:dyDescent="0.25">
      <c r="C1" s="1" t="s">
        <v>44</v>
      </c>
      <c r="F1" s="3" t="s">
        <v>113</v>
      </c>
    </row>
    <row r="2" spans="1:17" ht="13.5" thickBot="1" x14ac:dyDescent="0.25">
      <c r="C2" s="4" t="s">
        <v>45</v>
      </c>
    </row>
    <row r="3" spans="1:17" s="2" customFormat="1" ht="25.5" customHeight="1" x14ac:dyDescent="0.2">
      <c r="C3" s="5">
        <f ca="1">NOW()</f>
        <v>42865.430502083334</v>
      </c>
      <c r="M3" s="61" t="s">
        <v>9</v>
      </c>
      <c r="N3" s="62" t="s">
        <v>8</v>
      </c>
      <c r="O3" s="61" t="s">
        <v>11</v>
      </c>
      <c r="P3" s="63" t="s">
        <v>10</v>
      </c>
    </row>
    <row r="4" spans="1:17" ht="24.75" thickBot="1" x14ac:dyDescent="0.25">
      <c r="A4" s="6" t="s">
        <v>46</v>
      </c>
      <c r="B4" s="6" t="s">
        <v>47</v>
      </c>
      <c r="C4" s="7" t="s">
        <v>48</v>
      </c>
      <c r="D4" s="8" t="s">
        <v>49</v>
      </c>
      <c r="E4" s="7" t="s">
        <v>0</v>
      </c>
      <c r="F4" s="7" t="s">
        <v>50</v>
      </c>
      <c r="G4" s="7" t="s">
        <v>1</v>
      </c>
      <c r="H4" s="7" t="s">
        <v>51</v>
      </c>
      <c r="I4" s="7" t="s">
        <v>2</v>
      </c>
      <c r="J4" s="7" t="s">
        <v>43</v>
      </c>
      <c r="K4" s="7" t="s">
        <v>3</v>
      </c>
      <c r="L4" s="7" t="s">
        <v>4</v>
      </c>
      <c r="M4" s="69" t="s">
        <v>5</v>
      </c>
      <c r="N4" s="70" t="s">
        <v>6</v>
      </c>
      <c r="O4" s="69" t="s">
        <v>5</v>
      </c>
      <c r="P4" s="71" t="s">
        <v>6</v>
      </c>
    </row>
    <row r="5" spans="1:17" s="35" customFormat="1" ht="15" x14ac:dyDescent="0.25">
      <c r="A5" s="38">
        <v>1</v>
      </c>
      <c r="B5" s="39" t="s">
        <v>52</v>
      </c>
      <c r="C5" s="40" t="s">
        <v>32</v>
      </c>
      <c r="D5" s="41"/>
      <c r="E5" s="43">
        <f>SUM(E6:E7)</f>
        <v>258</v>
      </c>
      <c r="F5" s="43">
        <f>SUM(F6:F7)</f>
        <v>124</v>
      </c>
      <c r="G5" s="43">
        <f>SUM(G6:G7)</f>
        <v>134</v>
      </c>
      <c r="H5" s="44">
        <f t="shared" ref="H5:H7" si="0">G5/E5</f>
        <v>0.51937984496124034</v>
      </c>
      <c r="I5" s="43">
        <f>SUM(I6:I7)</f>
        <v>0</v>
      </c>
      <c r="J5" s="45">
        <f t="shared" ref="J5:J7" si="1">I5/E5</f>
        <v>0</v>
      </c>
      <c r="K5" s="43">
        <f>SUM(K6:K7)</f>
        <v>6</v>
      </c>
      <c r="L5" s="46">
        <f>SUM(L6:L7)</f>
        <v>128</v>
      </c>
      <c r="M5" s="40">
        <f>SUM(M6:M7)</f>
        <v>71</v>
      </c>
      <c r="N5" s="58">
        <f>M5/$L5</f>
        <v>0.5546875</v>
      </c>
      <c r="O5" s="40">
        <f>SUM(O6:O7)</f>
        <v>57</v>
      </c>
      <c r="P5" s="58">
        <f>O5/$L5</f>
        <v>0.4453125</v>
      </c>
      <c r="Q5" s="35">
        <f t="shared" ref="Q5:Q7" si="2">IF(AND(NOT(ISBLANK($L5)),NOT(ISBLANK($D5))),$E5,0)</f>
        <v>0</v>
      </c>
    </row>
    <row r="6" spans="1:17" s="9" customFormat="1" ht="21" x14ac:dyDescent="0.55000000000000004">
      <c r="B6" s="10"/>
      <c r="C6" s="47" t="s">
        <v>14</v>
      </c>
      <c r="D6" s="48">
        <v>1</v>
      </c>
      <c r="E6" s="49">
        <f>IMPORT4!H2</f>
        <v>111</v>
      </c>
      <c r="F6" s="49">
        <f>IMPORT4!I2</f>
        <v>49</v>
      </c>
      <c r="G6" s="49">
        <f>IMPORT4!K2</f>
        <v>62</v>
      </c>
      <c r="H6" s="36">
        <f t="shared" si="0"/>
        <v>0.55855855855855852</v>
      </c>
      <c r="I6" s="49">
        <f>IMPORT4!M2</f>
        <v>0</v>
      </c>
      <c r="J6" s="36">
        <f t="shared" si="1"/>
        <v>0</v>
      </c>
      <c r="K6" s="49">
        <f>IMPORT4!P2</f>
        <v>4</v>
      </c>
      <c r="L6" s="51">
        <f>IMPORT4!S2</f>
        <v>58</v>
      </c>
      <c r="M6" s="47">
        <f>IMPORT4!Z2</f>
        <v>28</v>
      </c>
      <c r="N6" s="37">
        <f>M6/L6</f>
        <v>0.48275862068965519</v>
      </c>
      <c r="O6" s="47">
        <f>IMPORT4!AG2</f>
        <v>30</v>
      </c>
      <c r="P6" s="57">
        <f>O6/L6</f>
        <v>0.51724137931034486</v>
      </c>
      <c r="Q6" s="9">
        <f t="shared" si="2"/>
        <v>111</v>
      </c>
    </row>
    <row r="7" spans="1:17" s="9" customFormat="1" ht="21.75" thickBot="1" x14ac:dyDescent="0.6">
      <c r="B7" s="10"/>
      <c r="C7" s="53" t="s">
        <v>59</v>
      </c>
      <c r="D7" s="54">
        <v>2</v>
      </c>
      <c r="E7" s="55">
        <f>IMPORT4!H3</f>
        <v>147</v>
      </c>
      <c r="F7" s="55">
        <f>IMPORT4!I3</f>
        <v>75</v>
      </c>
      <c r="G7" s="55">
        <f>IMPORT4!K3</f>
        <v>72</v>
      </c>
      <c r="H7" s="59">
        <f t="shared" si="0"/>
        <v>0.48979591836734693</v>
      </c>
      <c r="I7" s="55">
        <f>IMPORT4!M3</f>
        <v>0</v>
      </c>
      <c r="J7" s="59">
        <f t="shared" si="1"/>
        <v>0</v>
      </c>
      <c r="K7" s="55">
        <f>IMPORT4!P3</f>
        <v>2</v>
      </c>
      <c r="L7" s="56">
        <f>IMPORT4!S3</f>
        <v>70</v>
      </c>
      <c r="M7" s="53">
        <f>IMPORT4!Z3</f>
        <v>43</v>
      </c>
      <c r="N7" s="73">
        <f>M7/L7</f>
        <v>0.61428571428571432</v>
      </c>
      <c r="O7" s="53">
        <f>IMPORT4!AG3</f>
        <v>27</v>
      </c>
      <c r="P7" s="60">
        <f>O7/L7</f>
        <v>0.38571428571428573</v>
      </c>
      <c r="Q7" s="9">
        <f t="shared" si="2"/>
        <v>147</v>
      </c>
    </row>
    <row r="8" spans="1:17" ht="13.5" thickBot="1" x14ac:dyDescent="0.25">
      <c r="C8" s="11"/>
      <c r="D8" s="12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>
        <f>SUM(Q5:Q7)</f>
        <v>258</v>
      </c>
    </row>
    <row r="9" spans="1:17" ht="13.5" thickBot="1" x14ac:dyDescent="0.25"/>
    <row r="10" spans="1:17" s="2" customFormat="1" x14ac:dyDescent="0.2">
      <c r="M10" s="13" t="str">
        <f>M3</f>
        <v>Emmanuel</v>
      </c>
      <c r="N10" s="14" t="str">
        <f>N3</f>
        <v>MACRON</v>
      </c>
      <c r="O10" s="13" t="str">
        <f>O3</f>
        <v>Marine</v>
      </c>
      <c r="P10" s="14" t="str">
        <f>P3</f>
        <v>LE PEN</v>
      </c>
    </row>
    <row r="11" spans="1:17" s="18" customFormat="1" ht="36.75" thickBot="1" x14ac:dyDescent="0.25">
      <c r="C11" s="15" t="s">
        <v>79</v>
      </c>
      <c r="D11" s="8" t="s">
        <v>80</v>
      </c>
      <c r="E11" s="15" t="s">
        <v>0</v>
      </c>
      <c r="F11" s="15" t="s">
        <v>81</v>
      </c>
      <c r="G11" s="15" t="s">
        <v>1</v>
      </c>
      <c r="H11" s="15" t="s">
        <v>51</v>
      </c>
      <c r="I11" s="15" t="s">
        <v>2</v>
      </c>
      <c r="J11" s="15" t="s">
        <v>43</v>
      </c>
      <c r="K11" s="15" t="s">
        <v>3</v>
      </c>
      <c r="L11" s="15" t="s">
        <v>4</v>
      </c>
      <c r="M11" s="16" t="s">
        <v>5</v>
      </c>
      <c r="N11" s="17" t="s">
        <v>6</v>
      </c>
      <c r="O11" s="16" t="s">
        <v>5</v>
      </c>
      <c r="P11" s="17" t="s">
        <v>6</v>
      </c>
    </row>
    <row r="12" spans="1:17" s="27" customFormat="1" ht="25.5" customHeight="1" thickBot="1" x14ac:dyDescent="0.25">
      <c r="C12" s="19" t="s">
        <v>32</v>
      </c>
      <c r="D12" s="20">
        <f>COUNTA(D5:D7)</f>
        <v>2</v>
      </c>
      <c r="E12" s="20">
        <f t="shared" ref="E12:P12" si="3">E5</f>
        <v>258</v>
      </c>
      <c r="F12" s="20">
        <f t="shared" si="3"/>
        <v>124</v>
      </c>
      <c r="G12" s="20">
        <f t="shared" si="3"/>
        <v>134</v>
      </c>
      <c r="H12" s="21">
        <f t="shared" si="3"/>
        <v>0.51937984496124034</v>
      </c>
      <c r="I12" s="22">
        <f t="shared" si="3"/>
        <v>0</v>
      </c>
      <c r="J12" s="21">
        <f t="shared" si="3"/>
        <v>0</v>
      </c>
      <c r="K12" s="20">
        <f t="shared" si="3"/>
        <v>6</v>
      </c>
      <c r="L12" s="20">
        <f t="shared" si="3"/>
        <v>128</v>
      </c>
      <c r="M12" s="23">
        <f t="shared" si="3"/>
        <v>71</v>
      </c>
      <c r="N12" s="24">
        <f t="shared" si="3"/>
        <v>0.5546875</v>
      </c>
      <c r="O12" s="25">
        <f t="shared" si="3"/>
        <v>57</v>
      </c>
      <c r="P12" s="26">
        <f t="shared" si="3"/>
        <v>0.4453125</v>
      </c>
    </row>
    <row r="14" spans="1:17" x14ac:dyDescent="0.2">
      <c r="F14" s="28" t="s">
        <v>82</v>
      </c>
      <c r="G14" s="29">
        <f>(236-COUNTBLANK(G5:G7))/236</f>
        <v>1</v>
      </c>
      <c r="I14" s="30"/>
      <c r="J14" s="30"/>
    </row>
    <row r="15" spans="1:17" x14ac:dyDescent="0.2">
      <c r="F15" s="28" t="s">
        <v>83</v>
      </c>
      <c r="G15" s="31">
        <f>Q8/E12</f>
        <v>1</v>
      </c>
      <c r="I15" s="32"/>
      <c r="J15" s="32"/>
    </row>
    <row r="16" spans="1:17" x14ac:dyDescent="0.2">
      <c r="I16" s="33"/>
      <c r="J16" s="33"/>
    </row>
    <row r="18" spans="11:12" x14ac:dyDescent="0.2">
      <c r="K18" s="30"/>
      <c r="L18" s="30"/>
    </row>
    <row r="19" spans="11:12" x14ac:dyDescent="0.2">
      <c r="K19" s="32"/>
      <c r="L19" s="32"/>
    </row>
    <row r="20" spans="11:12" x14ac:dyDescent="0.2">
      <c r="K20" s="34"/>
      <c r="L20" s="34"/>
    </row>
  </sheetData>
  <pageMargins left="0.7" right="0.7" top="0.75" bottom="0.75" header="0.3" footer="0.3"/>
  <pageSetup paperSize="9" scale="5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"/>
  <sheetViews>
    <sheetView topLeftCell="O1" workbookViewId="0">
      <selection activeCell="G1" sqref="G1"/>
    </sheetView>
  </sheetViews>
  <sheetFormatPr baseColWidth="10" defaultRowHeight="12.75" x14ac:dyDescent="0.2"/>
  <sheetData>
    <row r="1" spans="1:35" x14ac:dyDescent="0.2">
      <c r="A1" t="s">
        <v>84</v>
      </c>
      <c r="B1" t="s">
        <v>85</v>
      </c>
      <c r="C1" t="s">
        <v>86</v>
      </c>
      <c r="D1" t="s">
        <v>87</v>
      </c>
      <c r="E1" t="s">
        <v>88</v>
      </c>
      <c r="F1" t="s">
        <v>89</v>
      </c>
      <c r="G1" t="s">
        <v>90</v>
      </c>
      <c r="H1" t="s">
        <v>0</v>
      </c>
      <c r="I1" t="s">
        <v>91</v>
      </c>
      <c r="J1" t="s">
        <v>92</v>
      </c>
      <c r="K1" t="s">
        <v>1</v>
      </c>
      <c r="L1" t="s">
        <v>93</v>
      </c>
      <c r="M1" t="s">
        <v>2</v>
      </c>
      <c r="N1" t="s">
        <v>94</v>
      </c>
      <c r="O1" t="s">
        <v>95</v>
      </c>
      <c r="P1" t="s">
        <v>3</v>
      </c>
      <c r="Q1" t="s">
        <v>96</v>
      </c>
      <c r="R1" t="s">
        <v>97</v>
      </c>
      <c r="S1" t="s">
        <v>4</v>
      </c>
      <c r="T1" t="s">
        <v>98</v>
      </c>
      <c r="U1" t="s">
        <v>99</v>
      </c>
      <c r="V1" t="s">
        <v>100</v>
      </c>
      <c r="W1" t="s">
        <v>101</v>
      </c>
      <c r="X1" t="s">
        <v>102</v>
      </c>
      <c r="Y1" t="s">
        <v>103</v>
      </c>
      <c r="Z1" t="s">
        <v>5</v>
      </c>
      <c r="AA1" t="s">
        <v>104</v>
      </c>
      <c r="AB1" t="s">
        <v>6</v>
      </c>
    </row>
    <row r="2" spans="1:35" x14ac:dyDescent="0.2">
      <c r="A2" t="s">
        <v>105</v>
      </c>
      <c r="B2" t="s">
        <v>106</v>
      </c>
      <c r="C2">
        <v>1</v>
      </c>
      <c r="D2" t="s">
        <v>107</v>
      </c>
      <c r="E2">
        <v>19</v>
      </c>
      <c r="F2" t="s">
        <v>110</v>
      </c>
      <c r="G2">
        <v>1</v>
      </c>
      <c r="H2">
        <v>844</v>
      </c>
      <c r="I2">
        <v>416</v>
      </c>
      <c r="J2">
        <v>49.29</v>
      </c>
      <c r="K2">
        <v>428</v>
      </c>
      <c r="L2">
        <v>50.71</v>
      </c>
      <c r="M2">
        <v>13</v>
      </c>
      <c r="N2">
        <v>1.54</v>
      </c>
      <c r="O2">
        <v>3.04</v>
      </c>
      <c r="P2">
        <v>7</v>
      </c>
      <c r="Q2">
        <v>0.83</v>
      </c>
      <c r="R2">
        <v>1.64</v>
      </c>
      <c r="S2">
        <v>408</v>
      </c>
      <c r="T2">
        <v>48.34</v>
      </c>
      <c r="U2">
        <v>95.33</v>
      </c>
      <c r="V2">
        <v>1</v>
      </c>
      <c r="W2" t="s">
        <v>108</v>
      </c>
      <c r="X2" t="s">
        <v>8</v>
      </c>
      <c r="Y2" t="s">
        <v>9</v>
      </c>
      <c r="Z2">
        <v>207</v>
      </c>
      <c r="AA2">
        <v>24.53</v>
      </c>
      <c r="AB2">
        <v>50.74</v>
      </c>
      <c r="AC2">
        <v>2</v>
      </c>
      <c r="AD2" t="s">
        <v>109</v>
      </c>
      <c r="AE2" t="s">
        <v>10</v>
      </c>
      <c r="AF2" t="s">
        <v>11</v>
      </c>
      <c r="AG2">
        <v>201</v>
      </c>
      <c r="AH2">
        <v>23.82</v>
      </c>
      <c r="AI2">
        <v>49.26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308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34</vt:i4>
      </vt:variant>
    </vt:vector>
  </HeadingPairs>
  <TitlesOfParts>
    <vt:vector size="34" baseType="lpstr">
      <vt:lpstr>IMPORT1</vt:lpstr>
      <vt:lpstr>ANAA</vt:lpstr>
      <vt:lpstr>IMPORT2</vt:lpstr>
      <vt:lpstr>ARUTUA</vt:lpstr>
      <vt:lpstr>IMPORT3</vt:lpstr>
      <vt:lpstr>FAKARAVA</vt:lpstr>
      <vt:lpstr>IMPORT4</vt:lpstr>
      <vt:lpstr>FANGATAU</vt:lpstr>
      <vt:lpstr>IMPORT5</vt:lpstr>
      <vt:lpstr>GAMBIER</vt:lpstr>
      <vt:lpstr>IMPORT6</vt:lpstr>
      <vt:lpstr>HAO</vt:lpstr>
      <vt:lpstr>IMPORT7</vt:lpstr>
      <vt:lpstr>HIKUERU</vt:lpstr>
      <vt:lpstr>IMPORT8</vt:lpstr>
      <vt:lpstr>MAKEMO</vt:lpstr>
      <vt:lpstr>IMPORT9</vt:lpstr>
      <vt:lpstr>MANIHI</vt:lpstr>
      <vt:lpstr>IMPORT10</vt:lpstr>
      <vt:lpstr>NAPUKA</vt:lpstr>
      <vt:lpstr>IMPORT11</vt:lpstr>
      <vt:lpstr>NUKUTAVAKE</vt:lpstr>
      <vt:lpstr>IMPORT12</vt:lpstr>
      <vt:lpstr>PUKA PUKA</vt:lpstr>
      <vt:lpstr>IMPORT13</vt:lpstr>
      <vt:lpstr>RANGIROA</vt:lpstr>
      <vt:lpstr>IMPORT14</vt:lpstr>
      <vt:lpstr>REAO</vt:lpstr>
      <vt:lpstr>IMPORT15</vt:lpstr>
      <vt:lpstr>TAKAROA</vt:lpstr>
      <vt:lpstr>IMPORT16</vt:lpstr>
      <vt:lpstr>TATAKOTO</vt:lpstr>
      <vt:lpstr>IMPORT17</vt:lpstr>
      <vt:lpstr>TUREIA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Presse ELECTIONS</dc:title>
  <dc:subject>Fichier ELECTION pour la Communication</dc:subject>
  <dc:creator>Capucine MONG YEN</dc:creator>
  <cp:keywords>election presse communication</cp:keywords>
  <cp:lastModifiedBy>Capucine MONG YEN</cp:lastModifiedBy>
  <cp:revision>39</cp:revision>
  <cp:lastPrinted>2017-05-09T18:03:05Z</cp:lastPrinted>
  <dcterms:created xsi:type="dcterms:W3CDTF">2017-05-04T01:34:25Z</dcterms:created>
  <dcterms:modified xsi:type="dcterms:W3CDTF">2017-05-10T20:20:07Z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i4>1</vt:i4>
  </property>
</Properties>
</file>